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Eigene Dateien\"/>
    </mc:Choice>
  </mc:AlternateContent>
  <xr:revisionPtr revIDLastSave="0" documentId="13_ncr:1_{A2936811-46FA-45CF-BA28-6948F1B0ABDC}" xr6:coauthVersionLast="47" xr6:coauthVersionMax="47" xr10:uidLastSave="{00000000-0000-0000-0000-000000000000}"/>
  <bookViews>
    <workbookView xWindow="-120" yWindow="-120" windowWidth="29040" windowHeight="15720" tabRatio="850" activeTab="6" xr2:uid="{00000000-000D-0000-FFFF-FFFF00000000}"/>
  </bookViews>
  <sheets>
    <sheet name="Hinweise" sheetId="2" r:id="rId1"/>
    <sheet name="ÜL-Daten-Erfassung" sheetId="14" r:id="rId2"/>
    <sheet name="Quartal_1" sheetId="8" r:id="rId3"/>
    <sheet name="Quartal_2" sheetId="11" r:id="rId4"/>
    <sheet name="Quartal_3" sheetId="12" r:id="rId5"/>
    <sheet name="Quartal_4" sheetId="13" r:id="rId6"/>
    <sheet name="ÜL-Abrechnung" sheetId="10" r:id="rId7"/>
  </sheets>
  <definedNames>
    <definedName name="_xlnm.Print_Area" localSheetId="0">Hinweise!$A$1:$B$14</definedName>
    <definedName name="_xlnm.Print_Area" localSheetId="2">Quartal_1!$A$1:$U$37</definedName>
    <definedName name="_xlnm.Print_Area" localSheetId="3">Quartal_2!$A$1:$U$37</definedName>
    <definedName name="_xlnm.Print_Area" localSheetId="4">Quartal_3!$A$1:$U$37</definedName>
    <definedName name="_xlnm.Print_Area" localSheetId="5">Quartal_4!$A$1:$U$37</definedName>
    <definedName name="_xlnm.Print_Area" localSheetId="6">'ÜL-Abrechnung'!$A$1:$K$34</definedName>
    <definedName name="_xlnm.Print_Area" localSheetId="1">'ÜL-Daten-Erfassung'!$A$1:$F$34</definedName>
  </definedNames>
  <calcPr calcId="191029" refMode="R1C1"/>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4"/>
    </ext>
  </extLst>
</workbook>
</file>

<file path=xl/calcChain.xml><?xml version="1.0" encoding="utf-8"?>
<calcChain xmlns="http://schemas.openxmlformats.org/spreadsheetml/2006/main">
  <c r="A15" i="2" l="1" a="1"/>
  <c r="A15" i="2" s="1"/>
  <c r="K34" i="10" l="1" a="1"/>
  <c r="K34" i="10" s="1"/>
  <c r="N1" i="8"/>
  <c r="E22" i="14" l="1"/>
  <c r="E7" i="8" l="1"/>
  <c r="E9" i="8"/>
  <c r="E6" i="8"/>
  <c r="E8" i="8"/>
  <c r="E10" i="8"/>
  <c r="E11" i="8"/>
  <c r="E12" i="8"/>
  <c r="E13" i="8"/>
  <c r="E14" i="8"/>
  <c r="E15" i="8"/>
  <c r="E16" i="8"/>
  <c r="E17" i="8"/>
  <c r="E18" i="8"/>
  <c r="E19" i="8"/>
  <c r="E20" i="8"/>
  <c r="E21" i="8"/>
  <c r="E22" i="8"/>
  <c r="E23" i="8"/>
  <c r="E24" i="8"/>
  <c r="E25" i="8"/>
  <c r="E26" i="8"/>
  <c r="E27" i="8"/>
  <c r="E28" i="8"/>
  <c r="E29" i="8"/>
  <c r="E30" i="8"/>
  <c r="E31" i="8"/>
  <c r="E32" i="8"/>
  <c r="E33" i="8"/>
  <c r="E34" i="8"/>
  <c r="E35" i="8"/>
  <c r="E36"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S6" i="8"/>
  <c r="S7" i="8"/>
  <c r="S8" i="8"/>
  <c r="S9" i="8"/>
  <c r="S10" i="8"/>
  <c r="S11" i="8"/>
  <c r="S12" i="8"/>
  <c r="S13" i="8"/>
  <c r="S14" i="8"/>
  <c r="S15" i="8"/>
  <c r="S16" i="8"/>
  <c r="S17" i="8"/>
  <c r="S18" i="8"/>
  <c r="S19" i="8"/>
  <c r="S20" i="8"/>
  <c r="S21" i="8"/>
  <c r="S22" i="8"/>
  <c r="S23" i="8"/>
  <c r="S24" i="8"/>
  <c r="S25" i="8"/>
  <c r="S26" i="8"/>
  <c r="S27" i="8"/>
  <c r="S28" i="8"/>
  <c r="S29" i="8"/>
  <c r="S30" i="8"/>
  <c r="S31" i="8"/>
  <c r="S32" i="8"/>
  <c r="S33" i="8"/>
  <c r="S34" i="8"/>
  <c r="S35" i="8"/>
  <c r="S36" i="8"/>
  <c r="E6" i="11"/>
  <c r="E7" i="11"/>
  <c r="E8" i="11"/>
  <c r="E9" i="11"/>
  <c r="E10"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L6" i="11"/>
  <c r="L7" i="11"/>
  <c r="L8" i="11"/>
  <c r="L9" i="11"/>
  <c r="L10" i="11"/>
  <c r="L11" i="11"/>
  <c r="L12" i="11"/>
  <c r="L13" i="11"/>
  <c r="L14" i="11"/>
  <c r="L15" i="11"/>
  <c r="K37" i="11" s="1"/>
  <c r="L16" i="11"/>
  <c r="L17" i="11"/>
  <c r="L18" i="11"/>
  <c r="L19" i="11"/>
  <c r="L20" i="11"/>
  <c r="L21" i="11"/>
  <c r="L22" i="11"/>
  <c r="L23" i="11"/>
  <c r="L24" i="11"/>
  <c r="L25" i="11"/>
  <c r="L26" i="11"/>
  <c r="L27" i="11"/>
  <c r="L28" i="11"/>
  <c r="L29" i="11"/>
  <c r="L30" i="11"/>
  <c r="L31" i="11"/>
  <c r="L32" i="11"/>
  <c r="L33" i="11"/>
  <c r="L34" i="11"/>
  <c r="L35" i="11"/>
  <c r="L36" i="11"/>
  <c r="S6" i="11"/>
  <c r="R37" i="11" s="1"/>
  <c r="S7" i="11"/>
  <c r="S8" i="11"/>
  <c r="S9" i="11"/>
  <c r="S10" i="11"/>
  <c r="S11" i="11"/>
  <c r="S12" i="11"/>
  <c r="S13" i="11"/>
  <c r="S14" i="11"/>
  <c r="S15" i="11"/>
  <c r="S16" i="11"/>
  <c r="S17" i="11"/>
  <c r="S18" i="11"/>
  <c r="S19" i="11"/>
  <c r="S20" i="11"/>
  <c r="S21" i="11"/>
  <c r="S22" i="11"/>
  <c r="S23" i="11"/>
  <c r="S24" i="11"/>
  <c r="S25" i="11"/>
  <c r="S26" i="11"/>
  <c r="S27" i="11"/>
  <c r="S28" i="11"/>
  <c r="S29" i="11"/>
  <c r="S30" i="11"/>
  <c r="S31" i="11"/>
  <c r="S32" i="11"/>
  <c r="S33" i="11"/>
  <c r="S34" i="11"/>
  <c r="S35" i="11"/>
  <c r="S36" i="11"/>
  <c r="E6" i="12"/>
  <c r="E7" i="12"/>
  <c r="E8" i="12"/>
  <c r="E9" i="12"/>
  <c r="E10" i="12"/>
  <c r="E11" i="12"/>
  <c r="E12" i="12"/>
  <c r="E13" i="12"/>
  <c r="E14" i="12"/>
  <c r="E15" i="12"/>
  <c r="E16" i="12"/>
  <c r="E17" i="12"/>
  <c r="E18" i="12"/>
  <c r="E19" i="12"/>
  <c r="E20" i="12"/>
  <c r="E21" i="12"/>
  <c r="E22" i="12"/>
  <c r="E23" i="12"/>
  <c r="E24" i="12"/>
  <c r="E25" i="12"/>
  <c r="E26" i="12"/>
  <c r="E27" i="12"/>
  <c r="E28" i="12"/>
  <c r="E29" i="12"/>
  <c r="E30" i="12"/>
  <c r="E31" i="12"/>
  <c r="E32" i="12"/>
  <c r="E33" i="12"/>
  <c r="E34" i="12"/>
  <c r="E35" i="12"/>
  <c r="E36" i="12"/>
  <c r="L6" i="12"/>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S6" i="12"/>
  <c r="S7" i="12"/>
  <c r="S8" i="12"/>
  <c r="S9" i="12"/>
  <c r="S10" i="12"/>
  <c r="S11" i="12"/>
  <c r="S12" i="12"/>
  <c r="S13" i="12"/>
  <c r="S14" i="12"/>
  <c r="S15" i="12"/>
  <c r="S16" i="12"/>
  <c r="S17" i="12"/>
  <c r="S18" i="12"/>
  <c r="S19" i="12"/>
  <c r="S20" i="12"/>
  <c r="S21" i="12"/>
  <c r="S22" i="12"/>
  <c r="S23" i="12"/>
  <c r="S24" i="12"/>
  <c r="S25" i="12"/>
  <c r="S26" i="12"/>
  <c r="S27" i="12"/>
  <c r="S28" i="12"/>
  <c r="S29" i="12"/>
  <c r="S30" i="12"/>
  <c r="S31" i="12"/>
  <c r="S32" i="12"/>
  <c r="S33" i="12"/>
  <c r="S34" i="12"/>
  <c r="S35" i="12"/>
  <c r="S36" i="12"/>
  <c r="E7" i="13"/>
  <c r="E10" i="13"/>
  <c r="E6" i="13"/>
  <c r="E8" i="13"/>
  <c r="E9"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L6" i="13"/>
  <c r="L7" i="13"/>
  <c r="L8" i="13"/>
  <c r="L9" i="13"/>
  <c r="L10" i="13"/>
  <c r="L11" i="13"/>
  <c r="L12" i="13"/>
  <c r="L13" i="13"/>
  <c r="L14" i="13"/>
  <c r="L15" i="13"/>
  <c r="L16" i="13"/>
  <c r="L17" i="13"/>
  <c r="L18" i="13"/>
  <c r="L19" i="13"/>
  <c r="L20" i="13"/>
  <c r="L21" i="13"/>
  <c r="L22" i="13"/>
  <c r="L23" i="13"/>
  <c r="L24" i="13"/>
  <c r="L25" i="13"/>
  <c r="L26" i="13"/>
  <c r="L27" i="13"/>
  <c r="L28" i="13"/>
  <c r="L29" i="13"/>
  <c r="L30" i="13"/>
  <c r="L31" i="13"/>
  <c r="L32" i="13"/>
  <c r="L33" i="13"/>
  <c r="L34" i="13"/>
  <c r="L35" i="13"/>
  <c r="L36" i="13"/>
  <c r="S6" i="13"/>
  <c r="S7" i="13"/>
  <c r="S8" i="13"/>
  <c r="S9" i="13"/>
  <c r="S10" i="13"/>
  <c r="S11" i="13"/>
  <c r="S12" i="13"/>
  <c r="S13" i="13"/>
  <c r="S14" i="13"/>
  <c r="S15" i="13"/>
  <c r="S16" i="13"/>
  <c r="S17" i="13"/>
  <c r="S18" i="13"/>
  <c r="S19" i="13"/>
  <c r="S20" i="13"/>
  <c r="S21" i="13"/>
  <c r="S22" i="13"/>
  <c r="S23" i="13"/>
  <c r="S24" i="13"/>
  <c r="S25" i="13"/>
  <c r="S26" i="13"/>
  <c r="S27" i="13"/>
  <c r="S28" i="13"/>
  <c r="S29" i="13"/>
  <c r="S30" i="13"/>
  <c r="S31" i="13"/>
  <c r="S32" i="13"/>
  <c r="S33" i="13"/>
  <c r="S34" i="13"/>
  <c r="S35" i="13"/>
  <c r="S36" i="13"/>
  <c r="C2" i="10"/>
  <c r="C5" i="10"/>
  <c r="C6" i="10"/>
  <c r="D7" i="10"/>
  <c r="K7" i="10"/>
  <c r="C8" i="10"/>
  <c r="I8" i="10"/>
  <c r="K8" i="10"/>
  <c r="D9" i="10"/>
  <c r="C10" i="10"/>
  <c r="E10" i="10"/>
  <c r="K10" i="10"/>
  <c r="D11" i="10"/>
  <c r="H21" i="10"/>
  <c r="K21" i="10" s="1"/>
  <c r="C26" i="10"/>
  <c r="H26" i="10"/>
  <c r="K26" i="10"/>
  <c r="D1" i="13"/>
  <c r="D2" i="13"/>
  <c r="R3" i="8"/>
  <c r="U3" i="8" s="1"/>
  <c r="U3" i="13"/>
  <c r="G6" i="13"/>
  <c r="N6" i="13"/>
  <c r="U6" i="13"/>
  <c r="G7" i="13"/>
  <c r="N7" i="13"/>
  <c r="U7" i="13"/>
  <c r="G8" i="13"/>
  <c r="N8" i="13"/>
  <c r="U8" i="13"/>
  <c r="G9" i="13"/>
  <c r="N9" i="13"/>
  <c r="U9" i="13"/>
  <c r="G10" i="13"/>
  <c r="N10" i="13"/>
  <c r="U10" i="13"/>
  <c r="G11" i="13"/>
  <c r="N11" i="13"/>
  <c r="U11" i="13"/>
  <c r="G12" i="13"/>
  <c r="N12" i="13"/>
  <c r="U12" i="13"/>
  <c r="G13" i="13"/>
  <c r="N13" i="13"/>
  <c r="U13" i="13"/>
  <c r="G14" i="13"/>
  <c r="N14" i="13"/>
  <c r="U14" i="13"/>
  <c r="G15" i="13"/>
  <c r="N15" i="13"/>
  <c r="U15" i="13"/>
  <c r="G16" i="13"/>
  <c r="N16" i="13"/>
  <c r="U16" i="13"/>
  <c r="G17" i="13"/>
  <c r="N17" i="13"/>
  <c r="U17" i="13"/>
  <c r="G18" i="13"/>
  <c r="N18" i="13"/>
  <c r="U18" i="13"/>
  <c r="G19" i="13"/>
  <c r="N19" i="13"/>
  <c r="U19" i="13"/>
  <c r="G20" i="13"/>
  <c r="N20" i="13"/>
  <c r="U20" i="13"/>
  <c r="G21" i="13"/>
  <c r="N21" i="13"/>
  <c r="U21" i="13"/>
  <c r="G22" i="13"/>
  <c r="N22" i="13"/>
  <c r="U22" i="13"/>
  <c r="G23" i="13"/>
  <c r="N23" i="13"/>
  <c r="U23" i="13"/>
  <c r="G24" i="13"/>
  <c r="N24" i="13"/>
  <c r="U24" i="13"/>
  <c r="G25" i="13"/>
  <c r="N25" i="13"/>
  <c r="U25" i="13"/>
  <c r="G26" i="13"/>
  <c r="N26" i="13"/>
  <c r="U26" i="13"/>
  <c r="G27" i="13"/>
  <c r="N27" i="13"/>
  <c r="U27" i="13"/>
  <c r="G28" i="13"/>
  <c r="N28" i="13"/>
  <c r="U28" i="13"/>
  <c r="G29" i="13"/>
  <c r="N29" i="13"/>
  <c r="U29" i="13"/>
  <c r="G30" i="13"/>
  <c r="N30" i="13"/>
  <c r="U30" i="13"/>
  <c r="G31" i="13"/>
  <c r="N31" i="13"/>
  <c r="U31" i="13"/>
  <c r="G32" i="13"/>
  <c r="N32" i="13"/>
  <c r="U32" i="13"/>
  <c r="G33" i="13"/>
  <c r="N33" i="13"/>
  <c r="U33" i="13"/>
  <c r="G34" i="13"/>
  <c r="N34" i="13"/>
  <c r="U34" i="13"/>
  <c r="G35" i="13"/>
  <c r="N35" i="13"/>
  <c r="U35" i="13"/>
  <c r="G36" i="13"/>
  <c r="N36" i="13"/>
  <c r="U36" i="13"/>
  <c r="D1" i="12"/>
  <c r="D2" i="12"/>
  <c r="U3" i="12"/>
  <c r="G6" i="12"/>
  <c r="N6" i="12"/>
  <c r="U6" i="12"/>
  <c r="X6" i="12"/>
  <c r="G7" i="12"/>
  <c r="N7" i="12"/>
  <c r="U7" i="12"/>
  <c r="G8" i="12"/>
  <c r="N8" i="12"/>
  <c r="U8" i="12"/>
  <c r="G9" i="12"/>
  <c r="N9" i="12"/>
  <c r="U9" i="12"/>
  <c r="G10" i="12"/>
  <c r="N10" i="12"/>
  <c r="U10" i="12"/>
  <c r="G11" i="12"/>
  <c r="N11" i="12"/>
  <c r="U11" i="12"/>
  <c r="G12" i="12"/>
  <c r="N12" i="12"/>
  <c r="U12" i="12"/>
  <c r="G13" i="12"/>
  <c r="N13" i="12"/>
  <c r="U13" i="12"/>
  <c r="G14" i="12"/>
  <c r="N14" i="12"/>
  <c r="U14" i="12"/>
  <c r="G15" i="12"/>
  <c r="N15" i="12"/>
  <c r="U15" i="12"/>
  <c r="G16" i="12"/>
  <c r="N16" i="12"/>
  <c r="U16" i="12"/>
  <c r="G17" i="12"/>
  <c r="N17" i="12"/>
  <c r="U17" i="12"/>
  <c r="G18" i="12"/>
  <c r="N18" i="12"/>
  <c r="U18" i="12"/>
  <c r="G19" i="12"/>
  <c r="N19" i="12"/>
  <c r="U19" i="12"/>
  <c r="G20" i="12"/>
  <c r="N20" i="12"/>
  <c r="U20" i="12"/>
  <c r="G21" i="12"/>
  <c r="N21" i="12"/>
  <c r="U21" i="12"/>
  <c r="G22" i="12"/>
  <c r="N22" i="12"/>
  <c r="U22" i="12"/>
  <c r="G23" i="12"/>
  <c r="N23" i="12"/>
  <c r="U23" i="12"/>
  <c r="G24" i="12"/>
  <c r="N24" i="12"/>
  <c r="U24" i="12"/>
  <c r="G25" i="12"/>
  <c r="N25" i="12"/>
  <c r="U25" i="12"/>
  <c r="G26" i="12"/>
  <c r="N26" i="12"/>
  <c r="U26" i="12"/>
  <c r="G27" i="12"/>
  <c r="N27" i="12"/>
  <c r="U27" i="12"/>
  <c r="G28" i="12"/>
  <c r="N28" i="12"/>
  <c r="U28" i="12"/>
  <c r="G29" i="12"/>
  <c r="N29" i="12"/>
  <c r="U29" i="12"/>
  <c r="G30" i="12"/>
  <c r="N30" i="12"/>
  <c r="U30" i="12"/>
  <c r="G31" i="12"/>
  <c r="N31" i="12"/>
  <c r="U31" i="12"/>
  <c r="G32" i="12"/>
  <c r="N32" i="12"/>
  <c r="U32" i="12"/>
  <c r="G33" i="12"/>
  <c r="N33" i="12"/>
  <c r="U33" i="12"/>
  <c r="G34" i="12"/>
  <c r="N34" i="12"/>
  <c r="U34" i="12"/>
  <c r="G35" i="12"/>
  <c r="N35" i="12"/>
  <c r="U35" i="12"/>
  <c r="G36" i="12"/>
  <c r="N36" i="12"/>
  <c r="U36" i="12"/>
  <c r="D1" i="11"/>
  <c r="D2" i="11"/>
  <c r="U3" i="11"/>
  <c r="G6" i="11"/>
  <c r="N6" i="11"/>
  <c r="U6" i="11"/>
  <c r="G7" i="11"/>
  <c r="N7" i="11"/>
  <c r="U7" i="11"/>
  <c r="G8" i="11"/>
  <c r="N8" i="11"/>
  <c r="U8" i="11"/>
  <c r="G9" i="11"/>
  <c r="N9" i="11"/>
  <c r="U9" i="11"/>
  <c r="G10" i="11"/>
  <c r="N10" i="11"/>
  <c r="U10" i="11"/>
  <c r="G11" i="11"/>
  <c r="N11" i="11"/>
  <c r="U11" i="11"/>
  <c r="G12" i="11"/>
  <c r="N12" i="11"/>
  <c r="U12" i="11"/>
  <c r="G13" i="11"/>
  <c r="N13" i="11"/>
  <c r="U13" i="11"/>
  <c r="G14" i="11"/>
  <c r="N14" i="11"/>
  <c r="U14" i="11"/>
  <c r="G15" i="11"/>
  <c r="N15" i="11"/>
  <c r="U15" i="11"/>
  <c r="G16" i="11"/>
  <c r="N16" i="11"/>
  <c r="U16" i="11"/>
  <c r="G17" i="11"/>
  <c r="N17" i="11"/>
  <c r="U17" i="11"/>
  <c r="G18" i="11"/>
  <c r="N18" i="11"/>
  <c r="U18" i="11"/>
  <c r="G19" i="11"/>
  <c r="N19" i="11"/>
  <c r="U19" i="11"/>
  <c r="G20" i="11"/>
  <c r="N20" i="11"/>
  <c r="U20" i="11"/>
  <c r="G21" i="11"/>
  <c r="N21" i="11"/>
  <c r="U21" i="11"/>
  <c r="G22" i="11"/>
  <c r="N22" i="11"/>
  <c r="U22" i="11"/>
  <c r="G23" i="11"/>
  <c r="N23" i="11"/>
  <c r="U23" i="11"/>
  <c r="G24" i="11"/>
  <c r="N24" i="11"/>
  <c r="U24" i="11"/>
  <c r="G25" i="11"/>
  <c r="N25" i="11"/>
  <c r="U25" i="11"/>
  <c r="G26" i="11"/>
  <c r="N26" i="11"/>
  <c r="U26" i="11"/>
  <c r="G27" i="11"/>
  <c r="N27" i="11"/>
  <c r="U27" i="11"/>
  <c r="G28" i="11"/>
  <c r="N28" i="11"/>
  <c r="U28" i="11"/>
  <c r="G29" i="11"/>
  <c r="N29" i="11"/>
  <c r="U29" i="11"/>
  <c r="G30" i="11"/>
  <c r="N30" i="11"/>
  <c r="U30" i="11"/>
  <c r="G31" i="11"/>
  <c r="N31" i="11"/>
  <c r="U31" i="11"/>
  <c r="G32" i="11"/>
  <c r="N32" i="11"/>
  <c r="U32" i="11"/>
  <c r="G33" i="11"/>
  <c r="N33" i="11"/>
  <c r="U33" i="11"/>
  <c r="G34" i="11"/>
  <c r="N34" i="11"/>
  <c r="U34" i="11"/>
  <c r="G35" i="11"/>
  <c r="N35" i="11"/>
  <c r="U35" i="11"/>
  <c r="G36" i="11"/>
  <c r="N36" i="11"/>
  <c r="U36" i="11"/>
  <c r="D1" i="8"/>
  <c r="T1" i="8"/>
  <c r="D2" i="8"/>
  <c r="M2" i="8"/>
  <c r="S2" i="8"/>
  <c r="D3" i="8"/>
  <c r="W15" i="8" s="1"/>
  <c r="E3" i="8"/>
  <c r="G6" i="8"/>
  <c r="N6" i="8"/>
  <c r="U6" i="8"/>
  <c r="G7" i="8"/>
  <c r="N7" i="8"/>
  <c r="U7" i="8"/>
  <c r="G8" i="8"/>
  <c r="N8" i="8"/>
  <c r="U8" i="8"/>
  <c r="G9" i="8"/>
  <c r="N9" i="8"/>
  <c r="U9" i="8"/>
  <c r="G10" i="8"/>
  <c r="N10" i="8"/>
  <c r="U10" i="8"/>
  <c r="G11" i="8"/>
  <c r="N11" i="8"/>
  <c r="U11" i="8"/>
  <c r="G12" i="8"/>
  <c r="N12" i="8"/>
  <c r="U12" i="8"/>
  <c r="G13" i="8"/>
  <c r="N13" i="8"/>
  <c r="U13" i="8"/>
  <c r="G14" i="8"/>
  <c r="N14" i="8"/>
  <c r="U14" i="8"/>
  <c r="G15" i="8"/>
  <c r="N15" i="8"/>
  <c r="U15" i="8"/>
  <c r="G16" i="8"/>
  <c r="N16" i="8"/>
  <c r="U16" i="8"/>
  <c r="G17" i="8"/>
  <c r="N17" i="8"/>
  <c r="U17" i="8"/>
  <c r="G18" i="8"/>
  <c r="N18" i="8"/>
  <c r="U18" i="8"/>
  <c r="G19" i="8"/>
  <c r="N19" i="8"/>
  <c r="U19" i="8"/>
  <c r="G20" i="8"/>
  <c r="N20" i="8"/>
  <c r="U20" i="8"/>
  <c r="G21" i="8"/>
  <c r="N21" i="8"/>
  <c r="U21" i="8"/>
  <c r="G22" i="8"/>
  <c r="N22" i="8"/>
  <c r="U22" i="8"/>
  <c r="G23" i="8"/>
  <c r="N23" i="8"/>
  <c r="U23" i="8"/>
  <c r="G24" i="8"/>
  <c r="N24" i="8"/>
  <c r="U24" i="8"/>
  <c r="G25" i="8"/>
  <c r="N25" i="8"/>
  <c r="U25" i="8"/>
  <c r="G26" i="8"/>
  <c r="N26" i="8"/>
  <c r="U26" i="8"/>
  <c r="G27" i="8"/>
  <c r="N27" i="8"/>
  <c r="U27" i="8"/>
  <c r="G28" i="8"/>
  <c r="N28" i="8"/>
  <c r="U28" i="8"/>
  <c r="G29" i="8"/>
  <c r="N29" i="8"/>
  <c r="U29" i="8"/>
  <c r="G30" i="8"/>
  <c r="N30" i="8"/>
  <c r="U30" i="8"/>
  <c r="G31" i="8"/>
  <c r="N31" i="8"/>
  <c r="U31" i="8"/>
  <c r="G32" i="8"/>
  <c r="N32" i="8"/>
  <c r="U32" i="8"/>
  <c r="G33" i="8"/>
  <c r="N33" i="8"/>
  <c r="U33" i="8"/>
  <c r="G34" i="8"/>
  <c r="N34" i="8"/>
  <c r="U34" i="8"/>
  <c r="G35" i="8"/>
  <c r="N35" i="8"/>
  <c r="U35" i="8"/>
  <c r="G36" i="8"/>
  <c r="N36" i="8"/>
  <c r="U36" i="8"/>
  <c r="Q24" i="14"/>
  <c r="T24" i="14"/>
  <c r="B31" i="14"/>
  <c r="B32" i="14"/>
  <c r="D37" i="11" l="1"/>
  <c r="D37" i="8"/>
  <c r="K37" i="8"/>
  <c r="B6" i="8"/>
  <c r="W7" i="8"/>
  <c r="R37" i="13"/>
  <c r="D37" i="12"/>
  <c r="D37" i="13"/>
  <c r="K37" i="12"/>
  <c r="U37" i="11"/>
  <c r="R37" i="8"/>
  <c r="K37" i="13"/>
  <c r="R37" i="12"/>
  <c r="U37" i="12" l="1"/>
  <c r="U37" i="8"/>
  <c r="T2" i="11"/>
  <c r="D43" i="8"/>
  <c r="U37" i="13"/>
  <c r="J11" i="10"/>
  <c r="B7" i="8"/>
  <c r="A6" i="8"/>
  <c r="W7" i="13"/>
  <c r="W7" i="12"/>
  <c r="W7" i="11"/>
  <c r="Y7" i="8"/>
  <c r="Y11" i="8"/>
  <c r="X9" i="8"/>
  <c r="Y9" i="8"/>
  <c r="X7" i="8"/>
  <c r="X11" i="8"/>
  <c r="X7" i="12" l="1"/>
  <c r="Y7" i="12"/>
  <c r="Y9" i="13"/>
  <c r="X7" i="13"/>
  <c r="X9" i="13"/>
  <c r="Y7" i="13"/>
  <c r="Z9" i="11"/>
  <c r="Y7" i="11"/>
  <c r="Z7" i="11"/>
  <c r="Y9" i="11"/>
  <c r="B8" i="8"/>
  <c r="A7" i="8"/>
  <c r="D43" i="11"/>
  <c r="T2" i="12"/>
  <c r="D43" i="12" l="1"/>
  <c r="T2" i="13"/>
  <c r="D43" i="13" s="1"/>
  <c r="B9" i="8"/>
  <c r="A8" i="8"/>
  <c r="B10" i="8" l="1"/>
  <c r="A9" i="8"/>
  <c r="B11" i="8" l="1"/>
  <c r="A10" i="8"/>
  <c r="A11" i="8" l="1"/>
  <c r="B12" i="8"/>
  <c r="B13" i="8" l="1"/>
  <c r="A12" i="8"/>
  <c r="B14" i="8" l="1"/>
  <c r="A13" i="8"/>
  <c r="B15" i="8" l="1"/>
  <c r="A14" i="8"/>
  <c r="A15" i="8" l="1"/>
  <c r="B16" i="8"/>
  <c r="B17" i="8" l="1"/>
  <c r="A16" i="8"/>
  <c r="B18" i="8" l="1"/>
  <c r="A17" i="8"/>
  <c r="B19" i="8" l="1"/>
  <c r="A18" i="8"/>
  <c r="B20" i="8" l="1"/>
  <c r="A19" i="8"/>
  <c r="B21" i="8" l="1"/>
  <c r="A20" i="8"/>
  <c r="B22" i="8" l="1"/>
  <c r="A21" i="8"/>
  <c r="B23" i="8" l="1"/>
  <c r="A22" i="8"/>
  <c r="B24" i="8" l="1"/>
  <c r="A23" i="8"/>
  <c r="B25" i="8" l="1"/>
  <c r="A24" i="8"/>
  <c r="B26" i="8" l="1"/>
  <c r="A25" i="8"/>
  <c r="A26" i="8" l="1"/>
  <c r="B27" i="8"/>
  <c r="B28" i="8" l="1"/>
  <c r="A27" i="8"/>
  <c r="B29" i="8" l="1"/>
  <c r="A28" i="8"/>
  <c r="B30" i="8" l="1"/>
  <c r="A29" i="8"/>
  <c r="B31" i="8" l="1"/>
  <c r="A30" i="8"/>
  <c r="B32" i="8" l="1"/>
  <c r="A31" i="8"/>
  <c r="A32" i="8" l="1"/>
  <c r="B33" i="8"/>
  <c r="B34" i="8" l="1"/>
  <c r="A33" i="8"/>
  <c r="B35" i="8" l="1"/>
  <c r="A34" i="8"/>
  <c r="B36" i="8" l="1"/>
  <c r="A35" i="8"/>
  <c r="A36" i="8" l="1"/>
  <c r="I6" i="8"/>
  <c r="I7" i="8" l="1"/>
  <c r="H6" i="8"/>
  <c r="I8" i="8" l="1"/>
  <c r="H7" i="8"/>
  <c r="I9" i="8" l="1"/>
  <c r="H8" i="8"/>
  <c r="I10" i="8" l="1"/>
  <c r="H9" i="8"/>
  <c r="I11" i="8" l="1"/>
  <c r="H10" i="8"/>
  <c r="I12" i="8" l="1"/>
  <c r="H11" i="8"/>
  <c r="I13" i="8" l="1"/>
  <c r="H12" i="8"/>
  <c r="I14" i="8" l="1"/>
  <c r="H13" i="8"/>
  <c r="I15" i="8" l="1"/>
  <c r="H14" i="8"/>
  <c r="I16" i="8" l="1"/>
  <c r="H15" i="8"/>
  <c r="H16" i="8" l="1"/>
  <c r="I17" i="8"/>
  <c r="I18" i="8" l="1"/>
  <c r="H17" i="8"/>
  <c r="I19" i="8" l="1"/>
  <c r="H18" i="8"/>
  <c r="I20" i="8" l="1"/>
  <c r="H19" i="8"/>
  <c r="I21" i="8" l="1"/>
  <c r="H20" i="8"/>
  <c r="I22" i="8" l="1"/>
  <c r="H21" i="8"/>
  <c r="I23" i="8" l="1"/>
  <c r="H22" i="8"/>
  <c r="H23" i="8" l="1"/>
  <c r="I24" i="8"/>
  <c r="I25" i="8" l="1"/>
  <c r="H24" i="8"/>
  <c r="I26" i="8" l="1"/>
  <c r="H25" i="8"/>
  <c r="I27" i="8" l="1"/>
  <c r="H26" i="8"/>
  <c r="H27" i="8" l="1"/>
  <c r="I28" i="8"/>
  <c r="I29" i="8" l="1"/>
  <c r="H28" i="8"/>
  <c r="I30" i="8" l="1"/>
  <c r="H29" i="8"/>
  <c r="I31" i="8" l="1"/>
  <c r="H30" i="8"/>
  <c r="I32" i="8" l="1"/>
  <c r="H31" i="8"/>
  <c r="I33" i="8" l="1"/>
  <c r="H32" i="8"/>
  <c r="I34" i="8" l="1"/>
  <c r="H33" i="8"/>
  <c r="P6" i="8" l="1"/>
  <c r="H34" i="8"/>
  <c r="P7" i="8" l="1"/>
  <c r="O6" i="8"/>
  <c r="P8" i="8" l="1"/>
  <c r="O7" i="8"/>
  <c r="O8" i="8" l="1"/>
  <c r="P9" i="8"/>
  <c r="P10" i="8" l="1"/>
  <c r="O9" i="8"/>
  <c r="P11" i="8" l="1"/>
  <c r="O10" i="8"/>
  <c r="P12" i="8" l="1"/>
  <c r="O11" i="8"/>
  <c r="P13" i="8" l="1"/>
  <c r="O12" i="8"/>
  <c r="P14" i="8" l="1"/>
  <c r="O13" i="8"/>
  <c r="P15" i="8" l="1"/>
  <c r="O14" i="8"/>
  <c r="O15" i="8" l="1"/>
  <c r="P16" i="8"/>
  <c r="P17" i="8" l="1"/>
  <c r="O16" i="8"/>
  <c r="P18" i="8" l="1"/>
  <c r="O17" i="8"/>
  <c r="P19" i="8" l="1"/>
  <c r="O18" i="8"/>
  <c r="O19" i="8" l="1"/>
  <c r="P20" i="8"/>
  <c r="P21" i="8" l="1"/>
  <c r="O20" i="8"/>
  <c r="P22" i="8" l="1"/>
  <c r="O21" i="8"/>
  <c r="P23" i="8" l="1"/>
  <c r="O22" i="8"/>
  <c r="P24" i="8" l="1"/>
  <c r="O23" i="8"/>
  <c r="P25" i="8" l="1"/>
  <c r="O24" i="8"/>
  <c r="P26" i="8" l="1"/>
  <c r="O25" i="8"/>
  <c r="P27" i="8" l="1"/>
  <c r="O26" i="8"/>
  <c r="P28" i="8" l="1"/>
  <c r="O27" i="8"/>
  <c r="P29" i="8" l="1"/>
  <c r="O28" i="8"/>
  <c r="P30" i="8" l="1"/>
  <c r="O29" i="8"/>
  <c r="O30" i="8" l="1"/>
  <c r="P31" i="8"/>
  <c r="P32" i="8" l="1"/>
  <c r="O31" i="8"/>
  <c r="P33" i="8" l="1"/>
  <c r="O32" i="8"/>
  <c r="P34" i="8" l="1"/>
  <c r="O33" i="8"/>
  <c r="P35" i="8" l="1"/>
  <c r="O34" i="8"/>
  <c r="P36" i="8" l="1"/>
  <c r="O35" i="8"/>
  <c r="O36" i="8" l="1"/>
  <c r="J3" i="11"/>
  <c r="B6" i="11" s="1"/>
  <c r="B7" i="11" l="1"/>
  <c r="A6" i="11"/>
  <c r="B8" i="11" l="1"/>
  <c r="A7" i="11"/>
  <c r="B9" i="11" l="1"/>
  <c r="A8" i="11"/>
  <c r="B10" i="11" l="1"/>
  <c r="A9" i="11"/>
  <c r="B11" i="11" l="1"/>
  <c r="A10" i="11"/>
  <c r="B12" i="11" l="1"/>
  <c r="A11" i="11"/>
  <c r="B13" i="11" l="1"/>
  <c r="A12" i="11"/>
  <c r="B14" i="11" l="1"/>
  <c r="A13" i="11"/>
  <c r="B15" i="11" l="1"/>
  <c r="A14" i="11"/>
  <c r="B16" i="11" l="1"/>
  <c r="A15" i="11"/>
  <c r="B17" i="11" l="1"/>
  <c r="A16" i="11"/>
  <c r="B18" i="11" l="1"/>
  <c r="A17" i="11"/>
  <c r="B19" i="11" l="1"/>
  <c r="A18" i="11"/>
  <c r="A19" i="11" l="1"/>
  <c r="B20" i="11"/>
  <c r="B21" i="11" l="1"/>
  <c r="A20" i="11"/>
  <c r="B22" i="11" l="1"/>
  <c r="A21" i="11"/>
  <c r="B23" i="11" l="1"/>
  <c r="A22" i="11"/>
  <c r="B24" i="11" l="1"/>
  <c r="A23" i="11"/>
  <c r="B25" i="11" l="1"/>
  <c r="A24" i="11"/>
  <c r="B26" i="11" l="1"/>
  <c r="A25" i="11"/>
  <c r="A26" i="11" l="1"/>
  <c r="B27" i="11"/>
  <c r="B28" i="11" l="1"/>
  <c r="A27" i="11"/>
  <c r="B29" i="11" l="1"/>
  <c r="A28" i="11"/>
  <c r="B30" i="11" l="1"/>
  <c r="A29" i="11"/>
  <c r="A30" i="11" l="1"/>
  <c r="B31" i="11"/>
  <c r="B32" i="11" l="1"/>
  <c r="A31" i="11"/>
  <c r="B33" i="11" l="1"/>
  <c r="A32" i="11"/>
  <c r="B34" i="11" l="1"/>
  <c r="A33" i="11"/>
  <c r="B35" i="11" l="1"/>
  <c r="A34" i="11"/>
  <c r="I6" i="11" l="1"/>
  <c r="A35" i="11"/>
  <c r="I7" i="11" l="1"/>
  <c r="H6" i="11"/>
  <c r="I8" i="11" l="1"/>
  <c r="H7" i="11"/>
  <c r="I9" i="11" l="1"/>
  <c r="H8" i="11"/>
  <c r="I10" i="11" l="1"/>
  <c r="H9" i="11"/>
  <c r="H10" i="11" l="1"/>
  <c r="I11" i="11"/>
  <c r="I12" i="11" l="1"/>
  <c r="H11" i="11"/>
  <c r="I13" i="11" l="1"/>
  <c r="H12" i="11"/>
  <c r="I14" i="11" l="1"/>
  <c r="H13" i="11"/>
  <c r="I15" i="11" l="1"/>
  <c r="H14" i="11"/>
  <c r="I16" i="11" l="1"/>
  <c r="H15" i="11"/>
  <c r="I17" i="11" l="1"/>
  <c r="H16" i="11"/>
  <c r="H17" i="11" l="1"/>
  <c r="I18" i="11"/>
  <c r="I19" i="11" l="1"/>
  <c r="H18" i="11"/>
  <c r="I20" i="11" l="1"/>
  <c r="H19" i="11"/>
  <c r="I21" i="11" l="1"/>
  <c r="H20" i="11"/>
  <c r="H21" i="11" l="1"/>
  <c r="I22" i="11"/>
  <c r="I23" i="11" l="1"/>
  <c r="H22" i="11"/>
  <c r="I24" i="11" l="1"/>
  <c r="H23" i="11"/>
  <c r="I25" i="11" l="1"/>
  <c r="H24" i="11"/>
  <c r="I26" i="11" l="1"/>
  <c r="H25" i="11"/>
  <c r="I27" i="11" l="1"/>
  <c r="H26" i="11"/>
  <c r="I28" i="11" l="1"/>
  <c r="H27" i="11"/>
  <c r="I29" i="11" l="1"/>
  <c r="H28" i="11"/>
  <c r="I30" i="11" l="1"/>
  <c r="H29" i="11"/>
  <c r="I31" i="11" l="1"/>
  <c r="H30" i="11"/>
  <c r="I32" i="11" l="1"/>
  <c r="H31" i="11"/>
  <c r="H32" i="11" l="1"/>
  <c r="I33" i="11"/>
  <c r="I34" i="11" l="1"/>
  <c r="H33" i="11"/>
  <c r="I35" i="11" l="1"/>
  <c r="H34" i="11"/>
  <c r="I36" i="11" l="1"/>
  <c r="H35" i="11"/>
  <c r="P6" i="11" l="1"/>
  <c r="H36" i="11"/>
  <c r="O6" i="11" l="1"/>
  <c r="P7" i="11"/>
  <c r="O7" i="11" l="1"/>
  <c r="P8" i="11"/>
  <c r="P9" i="11" l="1"/>
  <c r="O8" i="11"/>
  <c r="P10" i="11" l="1"/>
  <c r="O9" i="11"/>
  <c r="P11" i="11" l="1"/>
  <c r="O10" i="11"/>
  <c r="O11" i="11" l="1"/>
  <c r="P12" i="11"/>
  <c r="P13" i="11" l="1"/>
  <c r="O12" i="11"/>
  <c r="P14" i="11" l="1"/>
  <c r="O13" i="11"/>
  <c r="P15" i="11" l="1"/>
  <c r="O14" i="11"/>
  <c r="P16" i="11" l="1"/>
  <c r="O15" i="11"/>
  <c r="P17" i="11" l="1"/>
  <c r="O16" i="11"/>
  <c r="P18" i="11" l="1"/>
  <c r="O17" i="11"/>
  <c r="O18" i="11" l="1"/>
  <c r="P19" i="11"/>
  <c r="P20" i="11" l="1"/>
  <c r="O19" i="11"/>
  <c r="P21" i="11" l="1"/>
  <c r="O20" i="11"/>
  <c r="P22" i="11" l="1"/>
  <c r="O21" i="11"/>
  <c r="O22" i="11" l="1"/>
  <c r="P23" i="11"/>
  <c r="P24" i="11" l="1"/>
  <c r="O23" i="11"/>
  <c r="P25" i="11" l="1"/>
  <c r="O24" i="11"/>
  <c r="P26" i="11" l="1"/>
  <c r="O25" i="11"/>
  <c r="P27" i="11" l="1"/>
  <c r="O26" i="11"/>
  <c r="P28" i="11" l="1"/>
  <c r="O27" i="11"/>
  <c r="P29" i="11" l="1"/>
  <c r="O28" i="11"/>
  <c r="O29" i="11" l="1"/>
  <c r="P30" i="11"/>
  <c r="P31" i="11" l="1"/>
  <c r="O30" i="11"/>
  <c r="P32" i="11" l="1"/>
  <c r="O31" i="11"/>
  <c r="P33" i="11" l="1"/>
  <c r="O32" i="11"/>
  <c r="P34" i="11" l="1"/>
  <c r="O33" i="11"/>
  <c r="P35" i="11" l="1"/>
  <c r="O34" i="11"/>
  <c r="B6" i="12" l="1"/>
  <c r="J3" i="12"/>
  <c r="O35" i="11"/>
  <c r="O3" i="11"/>
  <c r="B7" i="12" l="1"/>
  <c r="A6" i="12"/>
  <c r="B8" i="12" l="1"/>
  <c r="A7" i="12"/>
  <c r="A8" i="12" l="1"/>
  <c r="B9" i="12"/>
  <c r="A9" i="12" l="1"/>
  <c r="B10" i="12"/>
  <c r="B11" i="12" l="1"/>
  <c r="A10" i="12"/>
  <c r="B12" i="12" l="1"/>
  <c r="A11" i="12"/>
  <c r="B13" i="12" l="1"/>
  <c r="A12" i="12"/>
  <c r="A13" i="12" l="1"/>
  <c r="B14" i="12"/>
  <c r="B15" i="12" l="1"/>
  <c r="A14" i="12"/>
  <c r="A15" i="12" l="1"/>
  <c r="B16" i="12"/>
  <c r="B17" i="12" l="1"/>
  <c r="A16" i="12"/>
  <c r="B18" i="12" l="1"/>
  <c r="A17" i="12"/>
  <c r="B19" i="12" l="1"/>
  <c r="A18" i="12"/>
  <c r="A19" i="12" l="1"/>
  <c r="B20" i="12"/>
  <c r="A20" i="12" l="1"/>
  <c r="B21" i="12"/>
  <c r="B22" i="12" l="1"/>
  <c r="A21" i="12"/>
  <c r="B23" i="12" l="1"/>
  <c r="A22" i="12"/>
  <c r="B24" i="12" l="1"/>
  <c r="A23" i="12"/>
  <c r="A24" i="12" l="1"/>
  <c r="B25" i="12"/>
  <c r="A25" i="12" l="1"/>
  <c r="B26" i="12"/>
  <c r="B27" i="12" l="1"/>
  <c r="A26" i="12"/>
  <c r="B28" i="12" l="1"/>
  <c r="A27" i="12"/>
  <c r="B29" i="12" l="1"/>
  <c r="A28" i="12"/>
  <c r="A29" i="12" l="1"/>
  <c r="B30" i="12"/>
  <c r="B31" i="12" l="1"/>
  <c r="A30" i="12"/>
  <c r="A31" i="12" l="1"/>
  <c r="B32" i="12"/>
  <c r="B33" i="12" l="1"/>
  <c r="A32" i="12"/>
  <c r="B34" i="12" l="1"/>
  <c r="A33" i="12"/>
  <c r="B35" i="12" l="1"/>
  <c r="A34" i="12"/>
  <c r="A35" i="12" l="1"/>
  <c r="B36" i="12"/>
  <c r="I6" i="12" l="1"/>
  <c r="A36" i="12"/>
  <c r="I7" i="12" l="1"/>
  <c r="H6" i="12"/>
  <c r="I8" i="12" l="1"/>
  <c r="H7" i="12"/>
  <c r="I9" i="12" l="1"/>
  <c r="H8" i="12"/>
  <c r="I10" i="12" l="1"/>
  <c r="H9" i="12"/>
  <c r="H10" i="12" l="1"/>
  <c r="I11" i="12"/>
  <c r="I12" i="12" l="1"/>
  <c r="H11" i="12"/>
  <c r="I13" i="12" l="1"/>
  <c r="H12" i="12"/>
  <c r="I14" i="12" l="1"/>
  <c r="H13" i="12"/>
  <c r="H14" i="12" l="1"/>
  <c r="I15" i="12"/>
  <c r="I16" i="12" l="1"/>
  <c r="H15" i="12"/>
  <c r="H16" i="12" l="1"/>
  <c r="I17" i="12"/>
  <c r="I18" i="12" l="1"/>
  <c r="H17" i="12"/>
  <c r="I19" i="12" l="1"/>
  <c r="H18" i="12"/>
  <c r="I20" i="12" l="1"/>
  <c r="H19" i="12"/>
  <c r="H20" i="12" l="1"/>
  <c r="I21" i="12"/>
  <c r="H21" i="12" l="1"/>
  <c r="I22" i="12"/>
  <c r="I23" i="12" l="1"/>
  <c r="H22" i="12"/>
  <c r="I24" i="12" l="1"/>
  <c r="H23" i="12"/>
  <c r="I25" i="12" l="1"/>
  <c r="H24" i="12"/>
  <c r="H25" i="12" l="1"/>
  <c r="I26" i="12"/>
  <c r="H26" i="12" l="1"/>
  <c r="I27" i="12"/>
  <c r="I28" i="12" l="1"/>
  <c r="H27" i="12"/>
  <c r="I29" i="12" l="1"/>
  <c r="H28" i="12"/>
  <c r="I30" i="12" l="1"/>
  <c r="H29" i="12"/>
  <c r="H30" i="12" l="1"/>
  <c r="I31" i="12"/>
  <c r="I32" i="12" l="1"/>
  <c r="H31" i="12"/>
  <c r="H32" i="12" l="1"/>
  <c r="I33" i="12"/>
  <c r="I34" i="12" l="1"/>
  <c r="H33" i="12"/>
  <c r="I35" i="12" l="1"/>
  <c r="H34" i="12"/>
  <c r="I36" i="12" l="1"/>
  <c r="H35" i="12"/>
  <c r="H36" i="12" l="1"/>
  <c r="P6" i="12"/>
  <c r="P7" i="12" l="1"/>
  <c r="O6" i="12"/>
  <c r="P8" i="12" l="1"/>
  <c r="O7" i="12"/>
  <c r="P9" i="12" l="1"/>
  <c r="O8" i="12"/>
  <c r="P10" i="12" l="1"/>
  <c r="O9" i="12"/>
  <c r="O10" i="12" l="1"/>
  <c r="P11" i="12"/>
  <c r="O11" i="12" l="1"/>
  <c r="P12" i="12"/>
  <c r="P13" i="12" l="1"/>
  <c r="O12" i="12"/>
  <c r="P14" i="12" l="1"/>
  <c r="O13" i="12"/>
  <c r="P15" i="12" l="1"/>
  <c r="O14" i="12"/>
  <c r="O15" i="12" l="1"/>
  <c r="P16" i="12"/>
  <c r="P17" i="12" l="1"/>
  <c r="O16" i="12"/>
  <c r="O17" i="12" l="1"/>
  <c r="P18" i="12"/>
  <c r="P19" i="12" l="1"/>
  <c r="O18" i="12"/>
  <c r="P20" i="12" l="1"/>
  <c r="O19" i="12"/>
  <c r="P21" i="12" l="1"/>
  <c r="O20" i="12"/>
  <c r="O21" i="12" l="1"/>
  <c r="P22" i="12"/>
  <c r="O22" i="12" l="1"/>
  <c r="P23" i="12"/>
  <c r="P24" i="12" l="1"/>
  <c r="O23" i="12"/>
  <c r="P25" i="12" l="1"/>
  <c r="O24" i="12"/>
  <c r="P26" i="12" l="1"/>
  <c r="O25" i="12"/>
  <c r="O26" i="12" l="1"/>
  <c r="P27" i="12"/>
  <c r="O27" i="12" l="1"/>
  <c r="P28" i="12"/>
  <c r="P29" i="12" l="1"/>
  <c r="O28" i="12"/>
  <c r="P30" i="12" l="1"/>
  <c r="O29" i="12"/>
  <c r="P31" i="12" l="1"/>
  <c r="O30" i="12"/>
  <c r="O31" i="12" l="1"/>
  <c r="P32" i="12"/>
  <c r="P33" i="12" l="1"/>
  <c r="O32" i="12"/>
  <c r="O33" i="12" l="1"/>
  <c r="P34" i="12"/>
  <c r="P35" i="12" l="1"/>
  <c r="O34" i="12"/>
  <c r="B6" i="13" l="1"/>
  <c r="J3" i="13"/>
  <c r="O3" i="12"/>
  <c r="O35" i="12"/>
  <c r="A6" i="13" l="1"/>
  <c r="B7" i="13"/>
  <c r="A7" i="13" l="1"/>
  <c r="B8" i="13"/>
  <c r="B9" i="13" l="1"/>
  <c r="A8" i="13"/>
  <c r="B10" i="13" l="1"/>
  <c r="A9" i="13"/>
  <c r="B11" i="13" l="1"/>
  <c r="A10" i="13"/>
  <c r="B12" i="13" l="1"/>
  <c r="A11" i="13"/>
  <c r="A12" i="13" l="1"/>
  <c r="B13" i="13"/>
  <c r="B14" i="13" l="1"/>
  <c r="A13" i="13"/>
  <c r="B15" i="13" l="1"/>
  <c r="A14" i="13"/>
  <c r="B16" i="13" l="1"/>
  <c r="A15" i="13"/>
  <c r="A16" i="13" l="1"/>
  <c r="B17" i="13"/>
  <c r="B18" i="13" l="1"/>
  <c r="A17" i="13"/>
  <c r="A18" i="13" l="1"/>
  <c r="B19" i="13"/>
  <c r="B20" i="13" l="1"/>
  <c r="A19" i="13"/>
  <c r="B21" i="13" l="1"/>
  <c r="A20" i="13"/>
  <c r="B22" i="13" l="1"/>
  <c r="A21" i="13"/>
  <c r="A22" i="13" l="1"/>
  <c r="B23" i="13"/>
  <c r="B24" i="13" l="1"/>
  <c r="A23" i="13"/>
  <c r="B25" i="13" l="1"/>
  <c r="A24" i="13"/>
  <c r="B26" i="13" l="1"/>
  <c r="A25" i="13"/>
  <c r="A26" i="13" l="1"/>
  <c r="B27" i="13"/>
  <c r="B28" i="13" l="1"/>
  <c r="A27" i="13"/>
  <c r="B29" i="13" l="1"/>
  <c r="A28" i="13"/>
  <c r="B30" i="13" l="1"/>
  <c r="A29" i="13"/>
  <c r="A30" i="13" l="1"/>
  <c r="B31" i="13"/>
  <c r="A31" i="13" l="1"/>
  <c r="B32" i="13"/>
  <c r="B33" i="13" l="1"/>
  <c r="A32" i="13"/>
  <c r="B34" i="13" l="1"/>
  <c r="A33" i="13"/>
  <c r="A34" i="13" l="1"/>
  <c r="B35" i="13"/>
  <c r="B36" i="13" l="1"/>
  <c r="A35" i="13"/>
  <c r="I6" i="13" l="1"/>
  <c r="A36" i="13"/>
  <c r="I7" i="13" l="1"/>
  <c r="H6" i="13"/>
  <c r="I8" i="13" l="1"/>
  <c r="H7" i="13"/>
  <c r="H8" i="13" l="1"/>
  <c r="I9" i="13"/>
  <c r="I10" i="13" l="1"/>
  <c r="H9" i="13"/>
  <c r="I11" i="13" l="1"/>
  <c r="H10" i="13"/>
  <c r="H11" i="13" l="1"/>
  <c r="I12" i="13"/>
  <c r="I13" i="13" l="1"/>
  <c r="H12" i="13"/>
  <c r="I14" i="13" l="1"/>
  <c r="H13" i="13"/>
  <c r="I15" i="13" l="1"/>
  <c r="H14" i="13"/>
  <c r="H15" i="13" l="1"/>
  <c r="I16" i="13"/>
  <c r="H16" i="13" l="1"/>
  <c r="I17" i="13"/>
  <c r="I18" i="13" l="1"/>
  <c r="H17" i="13"/>
  <c r="I19" i="13" l="1"/>
  <c r="H18" i="13"/>
  <c r="H19" i="13" l="1"/>
  <c r="I20" i="13"/>
  <c r="I21" i="13" l="1"/>
  <c r="H20" i="13"/>
  <c r="I22" i="13" l="1"/>
  <c r="H21" i="13"/>
  <c r="I23" i="13" l="1"/>
  <c r="H22" i="13"/>
  <c r="H23" i="13" l="1"/>
  <c r="I24" i="13"/>
  <c r="H24" i="13" l="1"/>
  <c r="I25" i="13"/>
  <c r="I26" i="13" l="1"/>
  <c r="H25" i="13"/>
  <c r="I27" i="13" l="1"/>
  <c r="H26" i="13"/>
  <c r="H27" i="13" l="1"/>
  <c r="I28" i="13"/>
  <c r="I29" i="13" l="1"/>
  <c r="H28" i="13"/>
  <c r="I30" i="13" l="1"/>
  <c r="H29" i="13"/>
  <c r="I31" i="13" l="1"/>
  <c r="H30" i="13"/>
  <c r="H31" i="13" l="1"/>
  <c r="I32" i="13"/>
  <c r="H32" i="13" l="1"/>
  <c r="I33" i="13"/>
  <c r="I34" i="13" l="1"/>
  <c r="H33" i="13"/>
  <c r="I35" i="13" l="1"/>
  <c r="H34" i="13"/>
  <c r="H35" i="13" l="1"/>
  <c r="P6" i="13"/>
  <c r="P7" i="13" l="1"/>
  <c r="O6" i="13"/>
  <c r="P8" i="13" l="1"/>
  <c r="O7" i="13"/>
  <c r="P9" i="13" l="1"/>
  <c r="O8" i="13"/>
  <c r="O9" i="13" l="1"/>
  <c r="P10" i="13"/>
  <c r="O10" i="13" l="1"/>
  <c r="P11" i="13"/>
  <c r="P12" i="13" l="1"/>
  <c r="O11" i="13"/>
  <c r="P13" i="13" l="1"/>
  <c r="O12" i="13"/>
  <c r="O13" i="13" l="1"/>
  <c r="P14" i="13"/>
  <c r="O14" i="13" l="1"/>
  <c r="P15" i="13"/>
  <c r="P16" i="13" l="1"/>
  <c r="O15" i="13"/>
  <c r="P17" i="13" l="1"/>
  <c r="O16" i="13"/>
  <c r="P18" i="13" l="1"/>
  <c r="O17" i="13"/>
  <c r="O18" i="13" l="1"/>
  <c r="P19" i="13"/>
  <c r="P20" i="13" l="1"/>
  <c r="O19" i="13"/>
  <c r="P21" i="13" l="1"/>
  <c r="O20" i="13"/>
  <c r="O21" i="13" l="1"/>
  <c r="P22" i="13"/>
  <c r="O22" i="13" l="1"/>
  <c r="P23" i="13"/>
  <c r="P24" i="13" l="1"/>
  <c r="O23" i="13"/>
  <c r="P25" i="13" l="1"/>
  <c r="O24" i="13"/>
  <c r="P26" i="13" l="1"/>
  <c r="O25" i="13"/>
  <c r="O26" i="13" l="1"/>
  <c r="P27" i="13"/>
  <c r="P28" i="13" l="1"/>
  <c r="O27" i="13"/>
  <c r="P29" i="13" l="1"/>
  <c r="O28" i="13"/>
  <c r="O29" i="13" l="1"/>
  <c r="P30" i="13"/>
  <c r="O30" i="13" l="1"/>
  <c r="P31" i="13"/>
  <c r="P32" i="13" l="1"/>
  <c r="O31" i="13"/>
  <c r="P33" i="13" l="1"/>
  <c r="O32" i="13"/>
  <c r="P34" i="13" l="1"/>
  <c r="O33" i="13"/>
  <c r="O34" i="13" l="1"/>
  <c r="P35" i="13"/>
  <c r="P36" i="13" l="1"/>
  <c r="O35" i="13"/>
  <c r="O36" i="13" l="1"/>
  <c r="O3"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Siegfried Wegmann</author>
  </authors>
  <commentList>
    <comment ref="E2" authorId="0" shapeId="0" xr:uid="{00000000-0006-0000-0100-000001000000}">
      <text>
        <r>
          <rPr>
            <b/>
            <sz val="8"/>
            <color rgb="FF000000"/>
            <rFont val="Tahoma"/>
            <family val="2"/>
          </rPr>
          <t xml:space="preserve">
</t>
        </r>
        <r>
          <rPr>
            <b/>
            <sz val="8"/>
            <color rgb="FF000000"/>
            <rFont val="Tahoma"/>
            <family val="2"/>
          </rPr>
          <t>Bitte immer 1. Januar des Abrechnungsjahres eintragen und Schreibweise Datum einhalten: z.B. 1.1.06:</t>
        </r>
        <r>
          <rPr>
            <sz val="8"/>
            <color rgb="FF000000"/>
            <rFont val="Tahoma"/>
            <family val="2"/>
          </rPr>
          <t xml:space="preserve">
</t>
        </r>
        <r>
          <rPr>
            <sz val="8"/>
            <color rgb="FF000000"/>
            <rFont val="Tahoma"/>
            <family val="2"/>
          </rPr>
          <t xml:space="preserve">Vorgabe ist auch im Ferienkalender unbedingt einzuhalten, um die Datumsfunktionen zu erhalten. Im Ferienkalender wird das Datum nach der Eingabe danach automatisch gekürzt!
</t>
        </r>
        <r>
          <rPr>
            <sz val="8"/>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<sst xmlns="http://schemas.openxmlformats.org/spreadsheetml/2006/main" count="331" uniqueCount="179">
  <si>
    <t>Sportstätte</t>
  </si>
  <si>
    <t>Grüntenhalle</t>
  </si>
  <si>
    <t>Hallenbad/Freibad</t>
  </si>
  <si>
    <t>Königsegghalle</t>
  </si>
  <si>
    <t>Leichtathletikanlage</t>
  </si>
  <si>
    <t>Musikproberaum</t>
  </si>
  <si>
    <t>Sporthalle Stein</t>
  </si>
  <si>
    <t>Maria Stern</t>
  </si>
  <si>
    <t>Kraftraum</t>
  </si>
  <si>
    <t>Schießanlage</t>
  </si>
  <si>
    <t>Nr.</t>
  </si>
  <si>
    <t>Gesamt</t>
  </si>
  <si>
    <t>Ferienkalender</t>
  </si>
  <si>
    <t>Winter</t>
  </si>
  <si>
    <t>Ostern</t>
  </si>
  <si>
    <t>Pfingsten</t>
  </si>
  <si>
    <t>Sommer</t>
  </si>
  <si>
    <t>Herbst</t>
  </si>
  <si>
    <t>Weihnachten</t>
  </si>
  <si>
    <t>bis</t>
  </si>
  <si>
    <t>Tel:</t>
  </si>
  <si>
    <r>
      <t>Übungsstätte:</t>
    </r>
    <r>
      <rPr>
        <sz val="10"/>
        <rFont val="Arial"/>
        <family val="2"/>
      </rPr>
      <t xml:space="preserve">                                      </t>
    </r>
    <r>
      <rPr>
        <sz val="8"/>
        <rFont val="Arial"/>
        <family val="2"/>
      </rPr>
      <t>Nr. aus Verzeichnis eintragen =&gt;</t>
    </r>
  </si>
  <si>
    <t>von</t>
  </si>
  <si>
    <t>Auskunft und Fragen?</t>
  </si>
  <si>
    <t>Städtische Übungsstätten</t>
  </si>
  <si>
    <t>Vereinsname</t>
  </si>
  <si>
    <t>Datum</t>
  </si>
  <si>
    <t>Februar</t>
  </si>
  <si>
    <t>März</t>
  </si>
  <si>
    <t>Std.</t>
  </si>
  <si>
    <t>Übungszeiten</t>
  </si>
  <si>
    <t>Jul.-Kunert-Halle 1/3</t>
  </si>
  <si>
    <t>Jul.-Kunert-Halle 2/3</t>
  </si>
  <si>
    <t>Jul.-Kunert-Halle ges.</t>
  </si>
  <si>
    <t>KG Am Graben</t>
  </si>
  <si>
    <t>vom</t>
  </si>
  <si>
    <r>
      <t>Sportstätte</t>
    </r>
    <r>
      <rPr>
        <sz val="8"/>
        <rFont val="Arial"/>
        <family val="2"/>
      </rPr>
      <t xml:space="preserve"> (Schlüssel-Nr. nur erforderlich, wenn v.o. abweichend!)</t>
    </r>
  </si>
  <si>
    <t xml:space="preserve">Übungsleiter: </t>
  </si>
  <si>
    <t>&lt;=Name, Vorname</t>
  </si>
  <si>
    <t>Sportart/Mannschaft =&gt;</t>
  </si>
  <si>
    <t>Tel.</t>
  </si>
  <si>
    <t>Sonstige/Trainingslager</t>
  </si>
  <si>
    <t>Januar</t>
  </si>
  <si>
    <t>April</t>
  </si>
  <si>
    <t>Mai</t>
  </si>
  <si>
    <t>Juni</t>
  </si>
  <si>
    <t>Juli</t>
  </si>
  <si>
    <t>August</t>
  </si>
  <si>
    <t>September</t>
  </si>
  <si>
    <t>Oktober</t>
  </si>
  <si>
    <t>November</t>
  </si>
  <si>
    <t>Dezember</t>
  </si>
  <si>
    <t>Nichtstädtische Anlage</t>
  </si>
  <si>
    <t>Vereinseigene Anlage</t>
  </si>
  <si>
    <t>Gesamt:</t>
  </si>
  <si>
    <t>Jahr</t>
  </si>
  <si>
    <t>1. Vorsitzender</t>
  </si>
  <si>
    <t>Name</t>
  </si>
  <si>
    <t>Vorname</t>
  </si>
  <si>
    <t>Telefon</t>
  </si>
  <si>
    <t>Regelmäßige Übungsstätte:</t>
  </si>
  <si>
    <t>Schlüssel-Nr.:</t>
  </si>
  <si>
    <t>Übungsleiter</t>
  </si>
  <si>
    <t>Verein</t>
  </si>
  <si>
    <t>Abteilung</t>
  </si>
  <si>
    <r>
      <t>Vereinsname:</t>
    </r>
    <r>
      <rPr>
        <sz val="10"/>
        <rFont val="Arial"/>
        <family val="2"/>
      </rPr>
      <t xml:space="preserve">        </t>
    </r>
  </si>
  <si>
    <t xml:space="preserve">Übungsleiterabrechnung </t>
  </si>
  <si>
    <t>2. Quartal</t>
  </si>
  <si>
    <t>3. Quartal</t>
  </si>
  <si>
    <t>4. Quartal</t>
  </si>
  <si>
    <t>Erfassungsmaske</t>
  </si>
  <si>
    <t>Trainingsstätte</t>
  </si>
  <si>
    <t>Fristen</t>
  </si>
  <si>
    <t xml:space="preserve">Ausfüllanleitung für Excel </t>
  </si>
  <si>
    <t>Drucken Unterschrift</t>
  </si>
  <si>
    <t>Name des Vereins</t>
  </si>
  <si>
    <t>Bestätigung des Übungsleiters</t>
  </si>
  <si>
    <t>Anschrift</t>
  </si>
  <si>
    <t>Nummer des Übungsleiterausweises:</t>
  </si>
  <si>
    <t>ausgestellt am</t>
  </si>
  <si>
    <t>verlängert am</t>
  </si>
  <si>
    <t>gültig bis</t>
  </si>
  <si>
    <t>mit Fortbildung des Fachverbandes</t>
  </si>
  <si>
    <t>in der Sportart/Sportarten</t>
  </si>
  <si>
    <t>Anzahl</t>
  </si>
  <si>
    <t>Übungsstunden</t>
  </si>
  <si>
    <t>Hiermit bestätige ich</t>
  </si>
  <si>
    <t>Straße, Hs.-Nr.</t>
  </si>
  <si>
    <t>PLZ Ort</t>
  </si>
  <si>
    <t>Nummer des Übungsleiterausweises</t>
  </si>
  <si>
    <t>Fachrichtung (A, A-L, A-S, J, F)</t>
  </si>
  <si>
    <t>nebenberuflich</t>
  </si>
  <si>
    <t>Name und Anschrift des Vereins/der Vereine</t>
  </si>
  <si>
    <t>Monat</t>
  </si>
  <si>
    <t>Anzahl der Übungsstunden</t>
  </si>
  <si>
    <t>für den antragstellenden Verein</t>
  </si>
  <si>
    <t>ja/nein</t>
  </si>
  <si>
    <t>-</t>
  </si>
  <si>
    <t>Sportart(en)</t>
  </si>
  <si>
    <t>Zwischen- summe</t>
  </si>
  <si>
    <t>1. Vorsitzende/r</t>
  </si>
  <si>
    <t>Übungsleiter/in</t>
  </si>
  <si>
    <t>Fachrichtung:                              (A, A-L, A-S, J, F)</t>
  </si>
  <si>
    <t>verlängert am:</t>
  </si>
  <si>
    <t>ausgestellt am:</t>
  </si>
  <si>
    <t>gültig bis:</t>
  </si>
  <si>
    <t>in der Zeit vom:</t>
  </si>
  <si>
    <t>Bankverbindung</t>
  </si>
  <si>
    <t>Tätigkeiten in weiteren Vereinen ja/nein</t>
  </si>
  <si>
    <t>abgehalten zu haben.</t>
  </si>
  <si>
    <t>Außerdem war ich noch tätig für:</t>
  </si>
  <si>
    <t>Anträge an die Stadt</t>
  </si>
  <si>
    <t>Nur auszufüllen für Tätigkeiten in weiteren Vereinen!</t>
  </si>
  <si>
    <t>geleistete Stunden vom</t>
  </si>
  <si>
    <t>Unterschiedliche Trainingseinheiten</t>
  </si>
  <si>
    <t>Tätigkeiten in mehreren Vereinen</t>
  </si>
  <si>
    <r>
      <t>1. Vorsitzender</t>
    </r>
    <r>
      <rPr>
        <sz val="8"/>
        <rFont val="Arial"/>
        <family val="2"/>
      </rPr>
      <t>:</t>
    </r>
    <r>
      <rPr>
        <sz val="10"/>
        <rFont val="Arial"/>
        <family val="2"/>
      </rPr>
      <t xml:space="preserve"> </t>
    </r>
    <r>
      <rPr>
        <sz val="8"/>
        <rFont val="Arial"/>
        <family val="2"/>
      </rPr>
      <t>Name Vorname</t>
    </r>
  </si>
  <si>
    <t>Anlage 6</t>
  </si>
  <si>
    <r>
      <t xml:space="preserve">Übungsleiter Abrechnung - Erfassungsmaske - Anlage 6 und 7                                                                                      </t>
    </r>
    <r>
      <rPr>
        <sz val="10"/>
        <rFont val="Arial"/>
        <family val="2"/>
      </rPr>
      <t>(Nur Eingabemaske - Blatt nicht ausdrucken!)</t>
    </r>
  </si>
  <si>
    <t>Ausfüllanleitung - Hinweise zur Vereins-Übungsleiterabrechnung - Anlagen 6 und 7</t>
  </si>
  <si>
    <t>Vor dem Drucken empfiehlt sich vorab eine Seitenansicht, weil die Formulare über die normale Randeinstellung drucken. Ggf. im Menü Seite einrichten die Randeinstellung für Ihren Drucker anpassen. Alle Daten werden in die ÜL-Abrechnung übernommen. Das Formular ist vom Übungsleiter und Vereinsvorsitzenden zu unterschreiben, der damit die Richtigkeit der Angaben bestätigt (Beachte auch Erstellung der Gesamtliste duch Verein).</t>
  </si>
  <si>
    <t>Zur Beachtung</t>
  </si>
  <si>
    <t>Jeder Übungsleiter bestätigt mit seiner Unterschrift, dass die Stunden von ihm erbracht wurden und für die gesamte Zeit eine gültige ÜL- oder Trainerlizenz erteilt war. Der Vereinsvorsitzende oder Abteilungsleiter bestätigt die Richtigkeit.</t>
  </si>
  <si>
    <t>Ich bestätige zudem, dass die in der Abrechnung aufgeführten Übungsstunden von mir selbst, gemäß den Sportförderrichtlinien der Stadt Immenstadt abgehalten wurden.</t>
  </si>
  <si>
    <t>Hinweis:</t>
  </si>
  <si>
    <t>Apr-Jun</t>
  </si>
  <si>
    <t>Stunden/Summe Quartal 1 und 2:</t>
  </si>
  <si>
    <t>Jan-Mär</t>
  </si>
  <si>
    <t>Jul Sep.</t>
  </si>
  <si>
    <t>Okt Dez</t>
  </si>
  <si>
    <t>Stunden/Summe Quartal 1 bis 3:</t>
  </si>
  <si>
    <t>Gesamtstunden Jahr:</t>
  </si>
  <si>
    <t>Schulferien in Bayern</t>
  </si>
  <si>
    <t>&lt;= sonstige Sportstätte eingeben</t>
  </si>
  <si>
    <t>Beachte hierzu Hinweise: Übungszeiten!!</t>
  </si>
  <si>
    <r>
      <t xml:space="preserve">WENN bei Gesamtstunden #WERT! ausgegeben wird, bitte Schreibweise der eingetragenen Uhrzeiten prüfen! Jede Uhrzeit muss mit Doppelpunkt (z.B: 17:45) geschrieben werden - </t>
    </r>
    <r>
      <rPr>
        <u/>
        <sz val="10"/>
        <color indexed="10"/>
        <rFont val="Arial"/>
        <family val="2"/>
      </rPr>
      <t>wenn Schreibweise richtig</t>
    </r>
    <r>
      <rPr>
        <sz val="10"/>
        <rFont val="Arial"/>
        <family val="2"/>
      </rPr>
      <t xml:space="preserve">, aber bei der Stundenberechnung werden diese </t>
    </r>
    <r>
      <rPr>
        <u/>
        <sz val="10"/>
        <color indexed="10"/>
        <rFont val="Arial"/>
        <family val="2"/>
      </rPr>
      <t xml:space="preserve">Zeichen ### </t>
    </r>
    <r>
      <rPr>
        <sz val="10"/>
        <rFont val="Arial"/>
        <family val="2"/>
      </rPr>
      <t xml:space="preserve">ausgegeben, dann in der </t>
    </r>
    <r>
      <rPr>
        <u/>
        <sz val="10"/>
        <color indexed="10"/>
        <rFont val="Arial"/>
        <family val="2"/>
      </rPr>
      <t xml:space="preserve">Tabelle "Hinweise" </t>
    </r>
    <r>
      <rPr>
        <sz val="10"/>
        <rFont val="Arial"/>
        <family val="2"/>
      </rPr>
      <t>Wichtige Hinweise bei Datumsfehler beachten!")</t>
    </r>
  </si>
  <si>
    <t xml:space="preserve">Bestätigung des Übungsleiters für das Kalenderjahr </t>
  </si>
  <si>
    <t xml:space="preserve">Mein Freibetrag ausschließlich dem erstgenannten Verein zur Verfügung steht. Sollte ich in weiteren Vereinen tätig sein, bin ich verpflichtet dies im Voraus den betroffenen Vereinen anzuzeigen. </t>
  </si>
  <si>
    <t xml:space="preserve">mir ist bewusst, dass Einkünfte aus ÜL-Tätigkeit und Fahrtkosten, aus allen Vereinen addiert werden müssen und die Honorare gegenüber dem Finanzamt erklärt werden müssen (Straftatbestand des Steuerbetruges) </t>
  </si>
  <si>
    <t>Die steuerrechtliche Behandlung ist Angelegenheit des Übungs-leiters, bzw. des Vereines - beachte Hinweise auf ÜL-Abrechnung.</t>
  </si>
  <si>
    <t>Die Nichtbeachtung der Vorgaben bewirkt einen teilweisen oder gesamten Ausschluss aus der Übungsleiterförderung.   In schwer-wiegenden Fällen, kann der fehlende  Verein generell von der Sportförderung ausgeschlossen werden.</t>
  </si>
  <si>
    <t>IBAN:</t>
  </si>
  <si>
    <t>BIC:</t>
  </si>
  <si>
    <t>Name der Bank:</t>
  </si>
  <si>
    <t>IBAN/BIC</t>
  </si>
  <si>
    <t>Für jeden Übungsleiter ist eine gesonderte Abrechnung vorzulegen! Eine Zusammenfassung von mehreren Übungsleitern auf einer Abrechnung ist somit nicht möglich!</t>
  </si>
  <si>
    <t>Wird eine Übungsstunde von einem Vertreter übernommen, so muss auch hier gesondert abgerechnet werden (Nur so ist der Nachweis einer gültigen Lizenz gewährleistet und auch eine Übereinstimmung zur staatl. Förderung gegeben - Antragsstellung auch hierfür beachten).</t>
  </si>
  <si>
    <t>Formularsatz muss vom Übungsleiter erstellt werden - Beachte auch die Hinweise auf der Tabelle ÜL-Daten-Erfassung!</t>
  </si>
  <si>
    <t>Der Formularsatz für die ÜL-Bezuschussung durch die Stadt Immenstadt ist zur leichten Bearbeitung für MS-Excel gestaltet. Die Formulare können auch manuell ausgefüllt werden! Bitte deutlich schreiben!</t>
  </si>
  <si>
    <t>Datumsangaben sind zur Erhaltung der Datumsfunktion für Monats- und Ferienberechnung mit Tag, Monat und Jahr (z.B. 01.01.07) einzugeben, Datum wird ggf. umformatiert, kann nur so als Datum erkannt werden.</t>
  </si>
  <si>
    <r>
      <t xml:space="preserve">In wenigen Fällen haben Übungsleiter an einem Tag zu unterschiedlichen Zeiten oder Trainingsstätten Training. Da nur zusammenhängende Zeiten erfasst werden können, ist in diesen Fällen ein eigener Formularsatz anzulegen. Selbstverständlich können unterschiedliche Gruppen oder Sportarten in Folge betreut werden. ÜL Stunden für andere Immenstädter Vereine müssen gesondert abgerechnet werden. (Beachte LRA-Abrechnung). </t>
    </r>
    <r>
      <rPr>
        <b/>
        <sz val="10"/>
        <color indexed="63"/>
        <rFont val="Arial"/>
        <family val="2"/>
      </rPr>
      <t>ÜL Stunden für nicht städtische Vereine sind nicht ansetzbar!</t>
    </r>
  </si>
  <si>
    <t>Übungsleitertätigkeiten, in unterschiedlichen Immenstädter Vereinen erbracht, sind für jeden Verein gesondert abzurechnen. Zusätzlich sind, wie wenn für nicht Immenstädter Vereine Leistungen erbracht werden, im Formular &lt;ÜL-Abrechnung&gt; Name und Anschrift des Vereines, die geleisteten Monatsstunden und die ausgeübte Sportarten einzutragen! Für die staatliche Vereinsförderung, die über das Landratsamt beantragt wird, gelten die hierfür zu beachtenden Förderrichtlinien .</t>
  </si>
  <si>
    <t>Übungsleiterabrechnung für Jahr (Eingabe 1.1.JJ)</t>
  </si>
  <si>
    <r>
      <t>Für die staatliche, pauschale Vereinsförderung, in der auch die Übungsleiterbezuschussung enthalten ist, unbedingt den Termin (</t>
    </r>
    <r>
      <rPr>
        <sz val="10"/>
        <color indexed="10"/>
        <rFont val="Arial"/>
        <family val="2"/>
      </rPr>
      <t>in der Regel 1. März)</t>
    </r>
    <r>
      <rPr>
        <sz val="10"/>
        <color indexed="63"/>
        <rFont val="Arial"/>
        <family val="2"/>
      </rPr>
      <t xml:space="preserve"> des LRA Oberallgäu beachten! Infos und Pdf-Formulare sind unter http://www.oberallgaeu.org - Landratsamt - Wirtschaft &amp; Tourismus - Förderprogramme - abrufbar!</t>
    </r>
  </si>
  <si>
    <t>Vereinsanträge an das Landratsamt (staatl. Förderung)</t>
  </si>
  <si>
    <t>Eine bezuschussungsfähige Übungsstunden beträgt 45 Minuten. Es können nur volle Übungsstunden (also 45 Minuten) in Ansatz gebracht werden. Ganze Stunden (60 Minuten) sind entsprechend auf 45 Minuten zu kürzen, auch wenn sie deshalb von der zugeteilten Übungszeit abweichen.</t>
  </si>
  <si>
    <t>Übungszeit z.B. von 17:00 - 18:00 ist abgerundet von 17:00 bis 17:45 Uhr (ist 1 Stunde) zu erfassen- 90 Minuten werden als 2 Stunden ausgewiesen!</t>
  </si>
  <si>
    <t xml:space="preserve">&lt;== Wenn Fehlermeldung #WERT! angezeigt wird: PRÜFE Stundeneingabe (Fehler ##### in Spalte Std.) </t>
  </si>
  <si>
    <t>Stand 01.2017/©swegmann</t>
  </si>
  <si>
    <r>
      <t xml:space="preserve">Wichtig:                           </t>
    </r>
    <r>
      <rPr>
        <b/>
        <sz val="12"/>
        <color indexed="10"/>
        <rFont val="Arial"/>
        <family val="2"/>
      </rPr>
      <t xml:space="preserve">bei Datums-Fehleranzeige ####      </t>
    </r>
    <r>
      <rPr>
        <b/>
        <sz val="16"/>
        <color indexed="10"/>
        <rFont val="Arial"/>
        <family val="2"/>
      </rPr>
      <t xml:space="preserve">                             </t>
    </r>
    <r>
      <rPr>
        <sz val="10"/>
        <rFont val="Arial"/>
        <family val="2"/>
      </rPr>
      <t/>
    </r>
  </si>
  <si>
    <t>Gültigkeitsprüfung:</t>
  </si>
  <si>
    <t xml:space="preserve"> </t>
  </si>
  <si>
    <r>
      <t xml:space="preserve">Alle Anträge müssen über den Verein bis spätestens zum </t>
    </r>
    <r>
      <rPr>
        <sz val="10"/>
        <color indexed="10"/>
        <rFont val="Arial"/>
        <family val="2"/>
      </rPr>
      <t>1.4. des Folgejahres</t>
    </r>
    <r>
      <rPr>
        <sz val="10"/>
        <color indexed="63"/>
        <rFont val="Arial"/>
        <family val="2"/>
      </rPr>
      <t xml:space="preserve"> an die Sportabteilung der Stadt Immenstadt, Marienplatz, eingereicht werden. Nachträglich eingehende Abrechnungen können nicht mehr berücksichtigt werden!                                                                                                                                                                                                                </t>
    </r>
  </si>
  <si>
    <t>Hier die zentrale Eingabe der ÜL- und Vereins-Stammdaten mit automatischer Datenübernahme in die entsprechenden Folgeformulare. Formular muss nicht ausgedruckt und nicht vorgelegt werden.</t>
  </si>
  <si>
    <t xml:space="preserve">Siegfried Wegmann   Tel. 08323/6610 -  Email: siegfried.wegmann@web.de   </t>
  </si>
  <si>
    <t xml:space="preserve">ÄNDERUNG - FORTSCHREIBUNG DES FERIENKALENDERS:  </t>
  </si>
  <si>
    <t xml:space="preserve">    Die Änderung/Fortschreibung des Ferienkalenders erfolgt ausschließlich durch den Administrator. Bitte keine Üungsleiterabrechnung erstellen, wenn der Ferienkalender den aktuellen Antragszeitraum nicht erfaßt (Fehlerhafte Feriendarstellung)! Ggf. den Administrator kontaktieren.                                                                                     </t>
  </si>
  <si>
    <t xml:space="preserve">       Stundenspalte &lt;von - bis&gt; EINGABE muss immer mit  DOPPELPUNKT (z.B. 18:00) erfolgen!!</t>
  </si>
  <si>
    <t>Zur Berechnung des Kalenders (insbesondere Schaltjahrausgabe und Anzeige der Ferien) benötigen die Tabellen die MS-Funktion "MONATSENDE". Sollte diese Funktion auf ihrem PC nicht installiert sein (Prüfe: Einfügen - Funktion - MONATSENDE, oder MENÜ: FORMELN - MONATSENDE). Wenn nicht vorhanden, dann unter Extras - Addins - Haken bei "Analysefunktion" setzen und mit "OK" beenden. Anschließend die Tabelle neu starten! Beachte: Anzeige &lt;####&gt; kann auch bei zu geringer Spaltenbreite angezeigt werden!</t>
  </si>
  <si>
    <t>Datum erfassen:</t>
  </si>
  <si>
    <r>
      <t>Zur Zeitberechnung  der Übungszeiten ist die Schreibweise mit Doppelpunkt, z.B. 17:30 (Stunde - "</t>
    </r>
    <r>
      <rPr>
        <b/>
        <sz val="10"/>
        <color indexed="63"/>
        <rFont val="Arial"/>
        <family val="2"/>
      </rPr>
      <t>Doppelpunkt"</t>
    </r>
    <r>
      <rPr>
        <sz val="10"/>
        <color indexed="63"/>
        <rFont val="Arial"/>
        <family val="2"/>
      </rPr>
      <t xml:space="preserve"> - Minute), einzuhalten.</t>
    </r>
    <r>
      <rPr>
        <b/>
        <sz val="10"/>
        <color indexed="63"/>
        <rFont val="Arial"/>
        <family val="2"/>
      </rPr>
      <t xml:space="preserve"> Auch bei manuellem Ausfüllen beachten:</t>
    </r>
    <r>
      <rPr>
        <sz val="10"/>
        <color indexed="63"/>
        <rFont val="Arial"/>
        <family val="2"/>
      </rPr>
      <t xml:space="preserve"> Nur ganze Übungsstunden, á 45 Minuten, werden bezuschusst. Übungseinheiten mit 60 und 120 Minuten (=180 Min) entsprechend auf 45 bzw 90 Minuten anpassen. 3 Stunden á 60 Minuten ergeben 4 zuschussfähige Stunden.</t>
    </r>
  </si>
  <si>
    <t>Wichtig:  Übungszeiten</t>
  </si>
  <si>
    <t>Die regelmäßige Trainings- oder Übungsstätte durch Eingabe der Schlüssel-Nr. in der Erfassungsmaske eingeben. Weitere, vom Regeltrainingsort abweichende Trainingsstätten sind im jeweiligen Stundennachweis, durch zusätzliche Eingabe der Schlüssel-Nr. auszuweisen!</t>
  </si>
  <si>
    <t>© swegmann, 05.2020</t>
  </si>
  <si>
    <t>Bankname:</t>
  </si>
  <si>
    <t>Platz1 Stadion Hauptplatz</t>
  </si>
  <si>
    <t>Platz2 Stadion Kunstrasen</t>
  </si>
  <si>
    <t>Platz3 - Nebenplatz KKH</t>
  </si>
  <si>
    <t>ich bestätige hiermit, dass ich im Rahmen meiner ÜL-Tätigkeit den gesetzlichen Höchsbetrag von z.Zt. gültigen 3.300,00 € im laufenden Kalenderjahr nicht überschreiten werde.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</si>
</sst>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dd/mm/"/>
    <numFmt numFmtId="165" formatCode="ddd"/>
    <numFmt numFmtId="166" formatCode="d/m;@"/>
    <numFmt numFmtId="167" formatCode="dd/mm/yy;@"/>
    <numFmt numFmtId="168" formatCode="yyyy"/>
    <numFmt numFmtId="169" formatCode="[$-407]d/\ mmm/\ yy;@"/>
    <numFmt numFmtId="170" formatCode="h:mm;@"/>
    <numFmt numFmtId="171" formatCode="[h]:mm"/>
    <numFmt numFmtId="172" formatCode="[$-407]d/\ mmm/\ yyyy;@"/>
  </numFmts>
  <fonts count="52" x14ac:knownFonts="1">
    <font>
      <sz val="10"/>
      <name val="Arial"/>
    </font>
    <font>
      <sz val="10"/>
      <name val="Arial"/>
      <family val="2"/>
    </font>
    <font>
      <sz val="8"/>
      <name val="Arial"/>
      <family val="2"/>
    </font>
    <font>
      <sz val="8"/>
      <name val="Arial"/>
      <family val="2"/>
    </font>
    <font>
      <b/>
      <sz val="10"/>
      <name val="Arial"/>
      <family val="2"/>
    </font>
    <font>
      <sz val="10"/>
      <name val="Arial"/>
      <family val="2"/>
    </font>
    <font>
      <b/>
      <sz val="12"/>
      <name val="Arial"/>
      <family val="2"/>
    </font>
    <font>
      <sz val="14"/>
      <color indexed="10"/>
      <name val="Arial"/>
      <family val="2"/>
    </font>
    <font>
      <b/>
      <sz val="10"/>
      <color indexed="10"/>
      <name val="Arial"/>
      <family val="2"/>
    </font>
    <font>
      <b/>
      <sz val="14"/>
      <name val="Arial"/>
      <family val="2"/>
    </font>
    <font>
      <b/>
      <sz val="12"/>
      <color indexed="10"/>
      <name val="Arial"/>
      <family val="2"/>
    </font>
    <font>
      <b/>
      <sz val="8"/>
      <name val="Arial"/>
      <family val="2"/>
    </font>
    <font>
      <sz val="12"/>
      <name val="Arial"/>
      <family val="2"/>
    </font>
    <font>
      <sz val="10"/>
      <color indexed="10"/>
      <name val="Arial"/>
      <family val="2"/>
    </font>
    <font>
      <b/>
      <sz val="9"/>
      <name val="Arial"/>
      <family val="2"/>
    </font>
    <font>
      <vertAlign val="superscript"/>
      <sz val="10"/>
      <name val="Arial"/>
      <family val="2"/>
    </font>
    <font>
      <sz val="20"/>
      <name val="Arial"/>
      <family val="2"/>
    </font>
    <font>
      <b/>
      <sz val="16"/>
      <color indexed="10"/>
      <name val="Arial"/>
      <family val="2"/>
    </font>
    <font>
      <b/>
      <sz val="13.5"/>
      <name val="Arial"/>
      <family val="2"/>
    </font>
    <font>
      <sz val="10"/>
      <color indexed="8"/>
      <name val="Arial"/>
      <family val="2"/>
    </font>
    <font>
      <b/>
      <sz val="10"/>
      <color indexed="8"/>
      <name val="Arial"/>
      <family val="2"/>
    </font>
    <font>
      <b/>
      <sz val="10"/>
      <color indexed="9"/>
      <name val="Arial"/>
      <family val="2"/>
    </font>
    <font>
      <sz val="14"/>
      <name val="Arial"/>
      <family val="2"/>
    </font>
    <font>
      <b/>
      <sz val="9"/>
      <color indexed="8"/>
      <name val="Arial"/>
      <family val="2"/>
    </font>
    <font>
      <b/>
      <sz val="10"/>
      <color indexed="8"/>
      <name val="Arial"/>
      <family val="2"/>
    </font>
    <font>
      <b/>
      <sz val="12"/>
      <color indexed="63"/>
      <name val="Arial"/>
      <family val="2"/>
    </font>
    <font>
      <sz val="14"/>
      <color indexed="63"/>
      <name val="Arial"/>
      <family val="2"/>
    </font>
    <font>
      <b/>
      <sz val="12"/>
      <color indexed="9"/>
      <name val="Arial"/>
      <family val="2"/>
    </font>
    <font>
      <sz val="10"/>
      <color indexed="63"/>
      <name val="Arial"/>
      <family val="2"/>
    </font>
    <font>
      <b/>
      <sz val="10"/>
      <color indexed="63"/>
      <name val="Arial"/>
      <family val="2"/>
    </font>
    <font>
      <sz val="9"/>
      <name val="Arial"/>
      <family val="2"/>
    </font>
    <font>
      <sz val="12"/>
      <name val="Arial"/>
      <family val="2"/>
    </font>
    <font>
      <b/>
      <sz val="11"/>
      <name val="Arial"/>
      <family val="2"/>
    </font>
    <font>
      <sz val="11"/>
      <name val="Arial"/>
      <family val="2"/>
    </font>
    <font>
      <sz val="9"/>
      <name val="Arial"/>
      <family val="2"/>
    </font>
    <font>
      <b/>
      <sz val="16"/>
      <name val="Arial"/>
      <family val="2"/>
    </font>
    <font>
      <sz val="16"/>
      <name val="Arial"/>
      <family val="2"/>
    </font>
    <font>
      <sz val="18"/>
      <name val="Arial"/>
      <family val="2"/>
    </font>
    <font>
      <sz val="8"/>
      <color indexed="63"/>
      <name val="Arial"/>
      <family val="2"/>
    </font>
    <font>
      <u/>
      <sz val="16"/>
      <name val="Arial"/>
      <family val="2"/>
    </font>
    <font>
      <u/>
      <sz val="10"/>
      <name val="Arial"/>
      <family val="2"/>
    </font>
    <font>
      <b/>
      <u/>
      <sz val="10"/>
      <name val="Arial"/>
      <family val="2"/>
    </font>
    <font>
      <u/>
      <sz val="10"/>
      <color indexed="10"/>
      <name val="Arial"/>
      <family val="2"/>
    </font>
    <font>
      <sz val="14"/>
      <color indexed="8"/>
      <name val="Arial"/>
      <family val="2"/>
    </font>
    <font>
      <sz val="10"/>
      <name val="Arial"/>
      <family val="2"/>
    </font>
    <font>
      <sz val="12"/>
      <color indexed="10"/>
      <name val="Arial"/>
      <family val="2"/>
    </font>
    <font>
      <sz val="10"/>
      <color theme="0" tint="-4.9989318521683403E-2"/>
      <name val="Arial"/>
      <family val="2"/>
    </font>
    <font>
      <u/>
      <sz val="12"/>
      <color rgb="FFFF0000"/>
      <name val="Arial"/>
      <family val="2"/>
    </font>
    <font>
      <sz val="14"/>
      <color theme="0"/>
      <name val="Arial"/>
      <family val="2"/>
    </font>
    <font>
      <b/>
      <sz val="8"/>
      <color rgb="FF000000"/>
      <name val="Tahoma"/>
      <family val="2"/>
    </font>
    <font>
      <sz val="8"/>
      <color rgb="FF000000"/>
      <name val="Tahoma"/>
      <family val="2"/>
    </font>
    <font>
      <b/>
      <u/>
      <sz val="10"/>
      <color rgb="FFFF0000"/>
      <name val="Arial"/>
      <family val="2"/>
    </font>
  </fonts>
  <fills count="16">
    <fill>
      <patternFill patternType="none"/>
    </fill>
    <fill>
      <patternFill patternType="gray125"/>
    </fill>
    <fill>
      <patternFill patternType="solid">
        <fgColor indexed="22"/>
        <bgColor indexed="64"/>
      </patternFill>
    </fill>
    <fill>
      <patternFill patternType="darkGray">
        <fgColor indexed="21"/>
        <bgColor indexed="17"/>
      </patternFill>
    </fill>
    <fill>
      <patternFill patternType="solid">
        <fgColor indexed="42"/>
        <bgColor indexed="24"/>
      </patternFill>
    </fill>
    <fill>
      <patternFill patternType="solid">
        <fgColor indexed="42"/>
        <bgColor indexed="64"/>
      </patternFill>
    </fill>
    <fill>
      <patternFill patternType="solid">
        <fgColor indexed="43"/>
        <bgColor indexed="64"/>
      </patternFill>
    </fill>
    <fill>
      <patternFill patternType="solid">
        <fgColor indexed="13"/>
        <bgColor indexed="24"/>
      </patternFill>
    </fill>
    <fill>
      <patternFill patternType="solid">
        <fgColor indexed="13"/>
        <bgColor indexed="64"/>
      </patternFill>
    </fill>
    <fill>
      <patternFill patternType="solid">
        <fgColor indexed="10"/>
        <bgColor indexed="64"/>
      </patternFill>
    </fill>
    <fill>
      <patternFill patternType="solid">
        <fgColor indexed="51"/>
        <bgColor indexed="64"/>
      </patternFill>
    </fill>
    <fill>
      <patternFill patternType="solid">
        <fgColor indexed="11"/>
        <bgColor indexed="64"/>
      </patternFill>
    </fill>
    <fill>
      <patternFill patternType="solid">
        <fgColor rgb="FFFF0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83">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uble">
        <color auto="1"/>
      </bottom>
      <diagonal/>
    </border>
    <border>
      <left/>
      <right/>
      <top style="double">
        <color auto="1"/>
      </top>
      <bottom style="double">
        <color auto="1"/>
      </bottom>
      <diagonal/>
    </border>
    <border>
      <left style="thin">
        <color auto="1"/>
      </left>
      <right/>
      <top style="thin">
        <color auto="1"/>
      </top>
      <bottom style="double">
        <color auto="1"/>
      </bottom>
      <diagonal/>
    </border>
    <border>
      <left style="thin">
        <color auto="1"/>
      </left>
      <right style="double">
        <color auto="1"/>
      </right>
      <top style="double">
        <color auto="1"/>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style="thin">
        <color auto="1"/>
      </top>
      <bottom style="double">
        <color auto="1"/>
      </bottom>
      <diagonal/>
    </border>
    <border>
      <left style="thin">
        <color auto="1"/>
      </left>
      <right/>
      <top style="thin">
        <color auto="1"/>
      </top>
      <bottom/>
      <diagonal/>
    </border>
    <border>
      <left style="thin">
        <color auto="1"/>
      </left>
      <right/>
      <top style="double">
        <color auto="1"/>
      </top>
      <bottom style="thin">
        <color auto="1"/>
      </bottom>
      <diagonal/>
    </border>
    <border>
      <left style="thin">
        <color auto="1"/>
      </left>
      <right/>
      <top style="thin">
        <color auto="1"/>
      </top>
      <bottom style="thin">
        <color auto="1"/>
      </bottom>
      <diagonal/>
    </border>
    <border>
      <left style="thin">
        <color auto="1"/>
      </left>
      <right/>
      <top style="thick">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double">
        <color auto="1"/>
      </top>
      <bottom/>
      <diagonal/>
    </border>
    <border>
      <left/>
      <right/>
      <top style="thin">
        <color auto="1"/>
      </top>
      <bottom style="double">
        <color auto="1"/>
      </bottom>
      <diagonal/>
    </border>
    <border>
      <left/>
      <right style="double">
        <color auto="1"/>
      </right>
      <top style="thin">
        <color auto="1"/>
      </top>
      <bottom style="double">
        <color auto="1"/>
      </bottom>
      <diagonal/>
    </border>
    <border>
      <left/>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double">
        <color auto="1"/>
      </top>
      <bottom style="double">
        <color auto="1"/>
      </bottom>
      <diagonal/>
    </border>
    <border>
      <left style="thin">
        <color auto="1"/>
      </left>
      <right/>
      <top/>
      <bottom style="double">
        <color auto="1"/>
      </bottom>
      <diagonal/>
    </border>
    <border>
      <left/>
      <right style="thin">
        <color auto="1"/>
      </right>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medium">
        <color auto="1"/>
      </right>
      <top/>
      <bottom style="medium">
        <color auto="1"/>
      </bottom>
      <diagonal/>
    </border>
    <border>
      <left/>
      <right/>
      <top/>
      <bottom style="double">
        <color auto="1"/>
      </bottom>
      <diagonal/>
    </border>
    <border>
      <left/>
      <right style="thin">
        <color auto="1"/>
      </right>
      <top/>
      <bottom style="double">
        <color auto="1"/>
      </bottom>
      <diagonal/>
    </border>
    <border>
      <left style="thin">
        <color auto="1"/>
      </left>
      <right/>
      <top style="double">
        <color auto="1"/>
      </top>
      <bottom/>
      <diagonal/>
    </border>
    <border>
      <left/>
      <right/>
      <top style="double">
        <color auto="1"/>
      </top>
      <bottom/>
      <diagonal/>
    </border>
    <border>
      <left style="medium">
        <color auto="1"/>
      </left>
      <right/>
      <top style="medium">
        <color auto="1"/>
      </top>
      <bottom/>
      <diagonal/>
    </border>
    <border>
      <left/>
      <right/>
      <top style="medium">
        <color auto="1"/>
      </top>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right/>
      <top/>
      <bottom style="thick">
        <color auto="1"/>
      </bottom>
      <diagonal/>
    </border>
    <border>
      <left/>
      <right style="thick">
        <color auto="1"/>
      </right>
      <top/>
      <bottom style="thick">
        <color auto="1"/>
      </bottom>
      <diagonal/>
    </border>
    <border>
      <left/>
      <right style="double">
        <color auto="1"/>
      </right>
      <top style="thin">
        <color auto="1"/>
      </top>
      <bottom style="thin">
        <color auto="1"/>
      </bottom>
      <diagonal/>
    </border>
    <border>
      <left/>
      <right style="medium">
        <color auto="1"/>
      </right>
      <top style="medium">
        <color auto="1"/>
      </top>
      <bottom/>
      <diagonal/>
    </border>
    <border>
      <left style="thin">
        <color auto="1"/>
      </left>
      <right style="thin">
        <color auto="1"/>
      </right>
      <top/>
      <bottom style="double">
        <color auto="1"/>
      </bottom>
      <diagonal/>
    </border>
    <border>
      <left style="double">
        <color auto="1"/>
      </left>
      <right/>
      <top style="double">
        <color auto="1"/>
      </top>
      <bottom/>
      <diagonal/>
    </border>
    <border>
      <left/>
      <right style="thin">
        <color auto="1"/>
      </right>
      <top style="double">
        <color auto="1"/>
      </top>
      <bottom/>
      <diagonal/>
    </border>
    <border>
      <left style="double">
        <color auto="1"/>
      </left>
      <right/>
      <top/>
      <bottom style="double">
        <color auto="1"/>
      </bottom>
      <diagonal/>
    </border>
    <border>
      <left/>
      <right style="double">
        <color auto="1"/>
      </right>
      <top style="double">
        <color auto="1"/>
      </top>
      <bottom/>
      <diagonal/>
    </border>
    <border>
      <left/>
      <right style="double">
        <color auto="1"/>
      </right>
      <top/>
      <bottom style="double">
        <color auto="1"/>
      </bottom>
      <diagonal/>
    </border>
    <border>
      <left/>
      <right style="double">
        <color auto="1"/>
      </right>
      <top style="double">
        <color auto="1"/>
      </top>
      <bottom style="double">
        <color auto="1"/>
      </bottom>
      <diagonal/>
    </border>
    <border>
      <left style="double">
        <color auto="1"/>
      </left>
      <right/>
      <top style="double">
        <color auto="1"/>
      </top>
      <bottom style="double">
        <color auto="1"/>
      </bottom>
      <diagonal/>
    </border>
    <border>
      <left style="thin">
        <color auto="1"/>
      </left>
      <right style="double">
        <color auto="1"/>
      </right>
      <top style="double">
        <color auto="1"/>
      </top>
      <bottom/>
      <diagonal/>
    </border>
    <border>
      <left style="double">
        <color auto="1"/>
      </left>
      <right/>
      <top/>
      <bottom/>
      <diagonal/>
    </border>
    <border>
      <left/>
      <right style="double">
        <color auto="1"/>
      </right>
      <top/>
      <bottom/>
      <diagonal/>
    </border>
    <border>
      <left/>
      <right style="double">
        <color auto="1"/>
      </right>
      <top/>
      <bottom style="thin">
        <color auto="1"/>
      </bottom>
      <diagonal/>
    </border>
    <border>
      <left style="double">
        <color auto="1"/>
      </left>
      <right/>
      <top style="thin">
        <color auto="1"/>
      </top>
      <bottom style="double">
        <color auto="1"/>
      </bottom>
      <diagonal/>
    </border>
    <border>
      <left/>
      <right style="thin">
        <color auto="1"/>
      </right>
      <top style="thin">
        <color auto="1"/>
      </top>
      <bottom style="double">
        <color auto="1"/>
      </bottom>
      <diagonal/>
    </border>
    <border>
      <left/>
      <right/>
      <top style="dotted">
        <color auto="1"/>
      </top>
      <bottom/>
      <diagonal/>
    </border>
    <border>
      <left/>
      <right/>
      <top/>
      <bottom style="dotted">
        <color auto="1"/>
      </bottom>
      <diagonal/>
    </border>
    <border>
      <left style="thin">
        <color auto="1"/>
      </left>
      <right/>
      <top style="double">
        <color auto="1"/>
      </top>
      <bottom style="double">
        <color auto="1"/>
      </bottom>
      <diagonal/>
    </border>
    <border>
      <left/>
      <right style="thin">
        <color auto="1"/>
      </right>
      <top style="double">
        <color auto="1"/>
      </top>
      <bottom style="double">
        <color auto="1"/>
      </bottom>
      <diagonal/>
    </border>
    <border>
      <left style="medium">
        <color auto="1"/>
      </left>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s>
  <cellStyleXfs count="1">
    <xf numFmtId="0" fontId="0" fillId="0" borderId="0"/>
  </cellStyleXfs>
  <cellXfs count="456">
    <xf numFmtId="0" fontId="0" fillId="0" borderId="0" xfId="0"/>
    <xf numFmtId="16" fontId="0" fillId="0" borderId="0" xfId="0" applyNumberFormat="1"/>
    <xf numFmtId="0" fontId="0" fillId="0" borderId="0" xfId="0" applyAlignment="1">
      <alignment wrapText="1"/>
    </xf>
    <xf numFmtId="165" fontId="5" fillId="0" borderId="1" xfId="0" applyNumberFormat="1" applyFont="1" applyFill="1" applyBorder="1" applyAlignment="1" applyProtection="1">
      <alignment horizontal="center"/>
      <protection hidden="1"/>
    </xf>
    <xf numFmtId="165" fontId="5" fillId="0" borderId="2" xfId="0" applyNumberFormat="1" applyFont="1" applyFill="1" applyBorder="1" applyAlignment="1" applyProtection="1">
      <alignment horizontal="center"/>
      <protection hidden="1"/>
    </xf>
    <xf numFmtId="165" fontId="5" fillId="0" borderId="3" xfId="0" applyNumberFormat="1" applyFont="1" applyFill="1" applyBorder="1" applyAlignment="1" applyProtection="1">
      <alignment horizontal="center"/>
      <protection hidden="1"/>
    </xf>
    <xf numFmtId="170" fontId="5" fillId="0" borderId="4" xfId="0" applyNumberFormat="1" applyFont="1" applyFill="1" applyBorder="1" applyAlignment="1" applyProtection="1">
      <alignment horizontal="center" wrapText="1"/>
      <protection locked="0" hidden="1"/>
    </xf>
    <xf numFmtId="170" fontId="5" fillId="0" borderId="5" xfId="0" applyNumberFormat="1" applyFont="1" applyFill="1" applyBorder="1" applyAlignment="1" applyProtection="1">
      <alignment horizontal="center" wrapText="1"/>
      <protection locked="0" hidden="1"/>
    </xf>
    <xf numFmtId="170" fontId="5" fillId="0" borderId="6" xfId="0" applyNumberFormat="1" applyFont="1" applyFill="1" applyBorder="1" applyAlignment="1" applyProtection="1">
      <alignment horizontal="center" wrapText="1"/>
      <protection locked="0" hidden="1"/>
    </xf>
    <xf numFmtId="170" fontId="5" fillId="0" borderId="4" xfId="0" applyNumberFormat="1" applyFont="1" applyFill="1" applyBorder="1" applyAlignment="1" applyProtection="1">
      <alignment horizontal="center"/>
      <protection locked="0" hidden="1"/>
    </xf>
    <xf numFmtId="170" fontId="5" fillId="0" borderId="5" xfId="0" applyNumberFormat="1" applyFont="1" applyFill="1" applyBorder="1" applyAlignment="1" applyProtection="1">
      <alignment horizontal="center"/>
      <protection locked="0" hidden="1"/>
    </xf>
    <xf numFmtId="170" fontId="5" fillId="0" borderId="6" xfId="0" applyNumberFormat="1" applyFont="1" applyFill="1" applyBorder="1" applyAlignment="1" applyProtection="1">
      <alignment horizontal="center"/>
      <protection locked="0" hidden="1"/>
    </xf>
    <xf numFmtId="171" fontId="4" fillId="2" borderId="7" xfId="0" applyNumberFormat="1" applyFont="1" applyFill="1" applyBorder="1" applyAlignment="1" applyProtection="1">
      <alignment vertical="center" wrapText="1"/>
      <protection hidden="1"/>
    </xf>
    <xf numFmtId="0" fontId="2" fillId="0" borderId="6" xfId="0" applyFont="1" applyBorder="1" applyAlignment="1" applyProtection="1">
      <alignment horizontal="center" vertical="center" wrapText="1"/>
      <protection hidden="1"/>
    </xf>
    <xf numFmtId="0" fontId="0" fillId="0" borderId="6" xfId="0" applyBorder="1" applyAlignment="1" applyProtection="1">
      <alignment horizontal="center" vertical="center"/>
      <protection hidden="1"/>
    </xf>
    <xf numFmtId="0" fontId="3" fillId="0" borderId="8" xfId="0" applyFont="1" applyBorder="1" applyAlignment="1" applyProtection="1">
      <alignment horizontal="center" vertical="center" wrapText="1"/>
      <protection hidden="1"/>
    </xf>
    <xf numFmtId="164" fontId="5" fillId="0" borderId="5" xfId="0" applyNumberFormat="1" applyFont="1" applyFill="1" applyBorder="1" applyAlignment="1" applyProtection="1">
      <protection hidden="1"/>
    </xf>
    <xf numFmtId="164" fontId="5" fillId="0" borderId="6" xfId="0" applyNumberFormat="1" applyFont="1" applyFill="1" applyBorder="1" applyAlignment="1" applyProtection="1">
      <protection hidden="1"/>
    </xf>
    <xf numFmtId="164" fontId="4" fillId="0" borderId="4" xfId="0" applyNumberFormat="1" applyFont="1" applyFill="1" applyBorder="1" applyAlignment="1" applyProtection="1">
      <protection hidden="1"/>
    </xf>
    <xf numFmtId="164" fontId="4" fillId="0" borderId="5" xfId="0" applyNumberFormat="1" applyFont="1" applyFill="1" applyBorder="1" applyAlignment="1" applyProtection="1">
      <protection hidden="1"/>
    </xf>
    <xf numFmtId="164" fontId="4" fillId="0" borderId="6" xfId="0" applyNumberFormat="1" applyFont="1" applyFill="1" applyBorder="1" applyAlignment="1" applyProtection="1">
      <protection hidden="1"/>
    </xf>
    <xf numFmtId="0" fontId="0" fillId="0" borderId="0" xfId="0" applyAlignment="1">
      <alignment horizontal="left"/>
    </xf>
    <xf numFmtId="170" fontId="3" fillId="0" borderId="9" xfId="0" applyNumberFormat="1" applyFont="1" applyFill="1" applyBorder="1" applyAlignment="1" applyProtection="1">
      <alignment horizontal="left"/>
      <protection hidden="1"/>
    </xf>
    <xf numFmtId="170" fontId="3" fillId="0" borderId="10" xfId="0" applyNumberFormat="1" applyFont="1" applyFill="1" applyBorder="1" applyAlignment="1" applyProtection="1">
      <alignment horizontal="left"/>
      <protection hidden="1"/>
    </xf>
    <xf numFmtId="170" fontId="3" fillId="0" borderId="11" xfId="0" applyNumberFormat="1" applyFont="1" applyFill="1" applyBorder="1" applyAlignment="1" applyProtection="1">
      <alignment horizontal="left"/>
      <protection hidden="1"/>
    </xf>
    <xf numFmtId="0" fontId="0" fillId="0" borderId="0" xfId="0" applyProtection="1">
      <protection hidden="1"/>
    </xf>
    <xf numFmtId="0" fontId="0" fillId="0" borderId="0" xfId="0" applyAlignment="1" applyProtection="1">
      <alignment horizontal="left"/>
      <protection hidden="1"/>
    </xf>
    <xf numFmtId="0" fontId="0" fillId="0" borderId="0" xfId="0" applyBorder="1" applyAlignment="1" applyProtection="1"/>
    <xf numFmtId="0" fontId="3" fillId="0" borderId="12" xfId="0" applyFont="1" applyBorder="1" applyAlignment="1" applyProtection="1">
      <alignment horizontal="center" vertical="center" wrapText="1"/>
      <protection hidden="1"/>
    </xf>
    <xf numFmtId="170" fontId="5" fillId="0" borderId="13" xfId="0" applyNumberFormat="1" applyFont="1" applyFill="1" applyBorder="1" applyAlignment="1" applyProtection="1">
      <alignment horizontal="center"/>
      <protection hidden="1"/>
    </xf>
    <xf numFmtId="170" fontId="5" fillId="0" borderId="14" xfId="0" applyNumberFormat="1" applyFont="1" applyFill="1" applyBorder="1" applyAlignment="1" applyProtection="1">
      <alignment horizontal="center"/>
      <protection hidden="1"/>
    </xf>
    <xf numFmtId="170" fontId="5" fillId="0" borderId="8" xfId="0" applyNumberFormat="1" applyFont="1" applyFill="1" applyBorder="1" applyAlignment="1" applyProtection="1">
      <alignment horizontal="center"/>
      <protection hidden="1"/>
    </xf>
    <xf numFmtId="170" fontId="5" fillId="0" borderId="15" xfId="0" applyNumberFormat="1" applyFont="1" applyFill="1" applyBorder="1" applyAlignment="1" applyProtection="1">
      <alignment horizontal="center"/>
      <protection hidden="1"/>
    </xf>
    <xf numFmtId="0" fontId="5" fillId="0" borderId="1" xfId="0" applyNumberFormat="1" applyFont="1" applyFill="1" applyBorder="1" applyAlignment="1" applyProtection="1">
      <alignment horizontal="center"/>
      <protection locked="0" hidden="1"/>
    </xf>
    <xf numFmtId="0" fontId="5" fillId="0" borderId="2" xfId="0" applyNumberFormat="1" applyFont="1" applyFill="1" applyBorder="1" applyAlignment="1" applyProtection="1">
      <alignment horizontal="center"/>
      <protection locked="0" hidden="1"/>
    </xf>
    <xf numFmtId="0" fontId="5" fillId="0" borderId="3" xfId="0" applyNumberFormat="1" applyFont="1" applyFill="1" applyBorder="1" applyAlignment="1" applyProtection="1">
      <alignment horizontal="center"/>
      <protection locked="0" hidden="1"/>
    </xf>
    <xf numFmtId="0" fontId="0" fillId="0" borderId="2" xfId="0" applyBorder="1" applyAlignment="1" applyProtection="1">
      <alignment horizontal="center"/>
      <protection locked="0" hidden="1"/>
    </xf>
    <xf numFmtId="0" fontId="0" fillId="0" borderId="3" xfId="0" applyBorder="1" applyAlignment="1" applyProtection="1">
      <alignment horizontal="center"/>
      <protection locked="0" hidden="1"/>
    </xf>
    <xf numFmtId="0" fontId="0" fillId="0" borderId="0" xfId="0" applyAlignment="1" applyProtection="1">
      <alignment vertical="center" wrapText="1"/>
      <protection hidden="1"/>
    </xf>
    <xf numFmtId="0" fontId="19" fillId="0" borderId="0" xfId="0" applyFont="1" applyFill="1" applyBorder="1" applyAlignment="1">
      <alignment wrapText="1"/>
    </xf>
    <xf numFmtId="0" fontId="21" fillId="3" borderId="5" xfId="0" applyFont="1" applyFill="1" applyBorder="1" applyAlignment="1">
      <alignment horizontal="center" vertical="center" wrapText="1"/>
    </xf>
    <xf numFmtId="0" fontId="21" fillId="3" borderId="5" xfId="0" applyFont="1" applyFill="1" applyBorder="1" applyAlignment="1">
      <alignment horizontal="center"/>
    </xf>
    <xf numFmtId="0" fontId="0" fillId="0" borderId="0" xfId="0" applyFill="1"/>
    <xf numFmtId="167" fontId="19" fillId="0" borderId="0" xfId="0" applyNumberFormat="1" applyFont="1" applyFill="1" applyBorder="1" applyAlignment="1">
      <alignment wrapText="1"/>
    </xf>
    <xf numFmtId="168" fontId="19" fillId="4" borderId="16" xfId="0" applyNumberFormat="1" applyFont="1" applyFill="1" applyBorder="1" applyAlignment="1">
      <alignment wrapText="1"/>
    </xf>
    <xf numFmtId="0" fontId="19" fillId="4" borderId="16" xfId="0" applyFont="1" applyFill="1" applyBorder="1" applyAlignment="1">
      <alignment wrapText="1"/>
    </xf>
    <xf numFmtId="0" fontId="0" fillId="0" borderId="0" xfId="0" applyFill="1" applyBorder="1" applyAlignment="1" applyProtection="1">
      <alignment vertical="center" wrapText="1"/>
      <protection hidden="1"/>
    </xf>
    <xf numFmtId="0" fontId="0" fillId="0" borderId="0" xfId="0" applyFill="1" applyBorder="1"/>
    <xf numFmtId="166" fontId="0" fillId="0" borderId="0" xfId="0" applyNumberFormat="1"/>
    <xf numFmtId="167" fontId="19" fillId="4" borderId="16" xfId="0" applyNumberFormat="1" applyFont="1" applyFill="1" applyBorder="1" applyAlignment="1">
      <alignment wrapText="1"/>
    </xf>
    <xf numFmtId="167" fontId="0" fillId="5" borderId="0" xfId="0" applyNumberFormat="1" applyFill="1"/>
    <xf numFmtId="164" fontId="4" fillId="0" borderId="17" xfId="0" applyNumberFormat="1" applyFont="1" applyFill="1" applyBorder="1" applyAlignment="1" applyProtection="1">
      <protection hidden="1"/>
    </xf>
    <xf numFmtId="164" fontId="4" fillId="0" borderId="18" xfId="0" applyNumberFormat="1" applyFont="1" applyFill="1" applyBorder="1" applyAlignment="1" applyProtection="1">
      <protection hidden="1"/>
    </xf>
    <xf numFmtId="168" fontId="24" fillId="4" borderId="16" xfId="0" applyNumberFormat="1" applyFont="1" applyFill="1" applyBorder="1" applyAlignment="1">
      <alignment wrapText="1"/>
    </xf>
    <xf numFmtId="168" fontId="24" fillId="0" borderId="0" xfId="0" applyNumberFormat="1" applyFont="1" applyFill="1" applyBorder="1" applyAlignment="1">
      <alignment wrapText="1"/>
    </xf>
    <xf numFmtId="167" fontId="19" fillId="0" borderId="0" xfId="0" applyNumberFormat="1" applyFont="1" applyFill="1" applyBorder="1" applyAlignment="1"/>
    <xf numFmtId="167" fontId="19" fillId="6" borderId="16" xfId="0" applyNumberFormat="1" applyFont="1" applyFill="1" applyBorder="1" applyAlignment="1"/>
    <xf numFmtId="0" fontId="13" fillId="0" borderId="6" xfId="0" applyFont="1" applyBorder="1" applyAlignment="1" applyProtection="1">
      <alignment horizontal="center" vertical="center" wrapText="1"/>
      <protection hidden="1"/>
    </xf>
    <xf numFmtId="0" fontId="0" fillId="0" borderId="8" xfId="0" applyBorder="1" applyAlignment="1" applyProtection="1">
      <alignment vertical="center"/>
      <protection hidden="1"/>
    </xf>
    <xf numFmtId="0" fontId="0" fillId="0" borderId="19" xfId="0" applyBorder="1" applyAlignment="1" applyProtection="1">
      <alignment vertical="center"/>
      <protection hidden="1"/>
    </xf>
    <xf numFmtId="0" fontId="14" fillId="0" borderId="19" xfId="0" applyFont="1" applyBorder="1" applyAlignment="1" applyProtection="1">
      <alignment vertical="center"/>
      <protection hidden="1"/>
    </xf>
    <xf numFmtId="0" fontId="0" fillId="0" borderId="20" xfId="0" applyBorder="1" applyAlignment="1" applyProtection="1">
      <alignment vertical="center"/>
      <protection hidden="1"/>
    </xf>
    <xf numFmtId="0" fontId="4" fillId="2" borderId="5" xfId="0" applyFont="1" applyFill="1" applyBorder="1" applyAlignment="1" applyProtection="1">
      <alignment horizontal="center"/>
      <protection hidden="1"/>
    </xf>
    <xf numFmtId="0" fontId="4" fillId="5" borderId="5" xfId="0" applyFont="1" applyFill="1" applyBorder="1" applyProtection="1">
      <protection hidden="1"/>
    </xf>
    <xf numFmtId="0" fontId="20" fillId="7" borderId="5" xfId="0" applyFont="1" applyFill="1" applyBorder="1" applyAlignment="1" applyProtection="1">
      <alignment horizontal="center" vertical="center" wrapText="1"/>
      <protection hidden="1"/>
    </xf>
    <xf numFmtId="0" fontId="10" fillId="0" borderId="5" xfId="0" applyFont="1" applyBorder="1" applyAlignment="1">
      <alignment vertical="center" wrapText="1"/>
    </xf>
    <xf numFmtId="0" fontId="26" fillId="0" borderId="21" xfId="0" applyFont="1" applyBorder="1" applyAlignment="1" applyProtection="1">
      <protection hidden="1"/>
    </xf>
    <xf numFmtId="168" fontId="24" fillId="4" borderId="16" xfId="0" applyNumberFormat="1" applyFont="1" applyFill="1" applyBorder="1" applyAlignment="1">
      <alignment horizontal="center" wrapText="1"/>
    </xf>
    <xf numFmtId="0" fontId="25" fillId="6" borderId="5" xfId="0" applyFont="1" applyFill="1" applyBorder="1" applyAlignment="1">
      <alignment vertical="center" wrapText="1"/>
    </xf>
    <xf numFmtId="0" fontId="0" fillId="0" borderId="4" xfId="0" applyFill="1" applyBorder="1" applyAlignment="1" applyProtection="1">
      <alignment horizontal="right" vertical="center"/>
      <protection hidden="1"/>
    </xf>
    <xf numFmtId="0" fontId="7" fillId="0" borderId="6" xfId="0" applyFont="1" applyFill="1" applyBorder="1" applyAlignment="1" applyProtection="1">
      <alignment horizontal="center" vertical="center"/>
      <protection hidden="1"/>
    </xf>
    <xf numFmtId="169" fontId="4" fillId="0" borderId="11" xfId="0" applyNumberFormat="1" applyFont="1" applyFill="1" applyBorder="1" applyAlignment="1" applyProtection="1">
      <alignment horizontal="center" vertical="center"/>
      <protection hidden="1"/>
    </xf>
    <xf numFmtId="0" fontId="14" fillId="0" borderId="14" xfId="0" applyFont="1" applyFill="1" applyBorder="1" applyAlignment="1" applyProtection="1">
      <alignment horizontal="center" vertical="center"/>
      <protection hidden="1"/>
    </xf>
    <xf numFmtId="0" fontId="25" fillId="8" borderId="5" xfId="0" applyFont="1" applyFill="1" applyBorder="1" applyAlignment="1">
      <alignment vertical="center" wrapText="1"/>
    </xf>
    <xf numFmtId="0" fontId="17" fillId="6" borderId="5" xfId="0" applyFont="1" applyFill="1" applyBorder="1" applyAlignment="1">
      <alignment vertical="center" wrapText="1"/>
    </xf>
    <xf numFmtId="0" fontId="28" fillId="0" borderId="5" xfId="0" applyFont="1" applyBorder="1" applyAlignment="1">
      <alignment vertical="center" wrapText="1"/>
    </xf>
    <xf numFmtId="0" fontId="29" fillId="0" borderId="5" xfId="0" applyFont="1" applyBorder="1" applyAlignment="1">
      <alignment vertical="center" wrapText="1"/>
    </xf>
    <xf numFmtId="0" fontId="15" fillId="0" borderId="0" xfId="0" applyFont="1" applyBorder="1" applyAlignment="1" applyProtection="1">
      <alignment horizontal="center" vertical="top"/>
    </xf>
    <xf numFmtId="0" fontId="0" fillId="0" borderId="0" xfId="0" applyFill="1" applyProtection="1">
      <protection locked="0"/>
    </xf>
    <xf numFmtId="0" fontId="15" fillId="0" borderId="0" xfId="0" applyFont="1" applyFill="1" applyBorder="1" applyAlignment="1" applyProtection="1">
      <alignment horizontal="center" vertical="top"/>
    </xf>
    <xf numFmtId="0" fontId="33" fillId="2" borderId="5" xfId="0" applyFont="1" applyFill="1" applyBorder="1" applyAlignment="1" applyProtection="1">
      <alignment vertical="center"/>
      <protection hidden="1"/>
    </xf>
    <xf numFmtId="0" fontId="0" fillId="2" borderId="0" xfId="0" applyFill="1"/>
    <xf numFmtId="0" fontId="0" fillId="0" borderId="22" xfId="0" applyBorder="1"/>
    <xf numFmtId="0" fontId="32" fillId="2" borderId="12" xfId="0" applyFont="1" applyFill="1" applyBorder="1" applyAlignment="1" applyProtection="1">
      <alignment vertical="center"/>
      <protection hidden="1"/>
    </xf>
    <xf numFmtId="0" fontId="33" fillId="2" borderId="5" xfId="0" applyFont="1" applyFill="1" applyBorder="1" applyAlignment="1" applyProtection="1">
      <alignment horizontal="center" vertical="center"/>
      <protection hidden="1"/>
    </xf>
    <xf numFmtId="0" fontId="32" fillId="2" borderId="23" xfId="0" applyFont="1" applyFill="1" applyBorder="1" applyAlignment="1" applyProtection="1">
      <alignment vertical="center"/>
      <protection hidden="1"/>
    </xf>
    <xf numFmtId="167" fontId="31" fillId="0" borderId="5" xfId="0" applyNumberFormat="1" applyFont="1" applyFill="1" applyBorder="1" applyAlignment="1" applyProtection="1">
      <alignment horizontal="center" vertical="center"/>
    </xf>
    <xf numFmtId="167" fontId="31" fillId="0" borderId="24" xfId="0" applyNumberFormat="1" applyFont="1" applyBorder="1" applyAlignment="1">
      <alignment horizontal="center" vertical="center"/>
    </xf>
    <xf numFmtId="0" fontId="31" fillId="0" borderId="24" xfId="0" applyFont="1" applyBorder="1" applyAlignment="1" applyProtection="1">
      <alignment horizontal="center" vertical="center"/>
    </xf>
    <xf numFmtId="0" fontId="34" fillId="0" borderId="5" xfId="0" applyFont="1" applyBorder="1" applyAlignment="1" applyProtection="1">
      <alignment vertical="center"/>
    </xf>
    <xf numFmtId="0" fontId="14" fillId="0" borderId="5" xfId="0" applyFont="1" applyBorder="1" applyAlignment="1">
      <alignment vertical="center"/>
    </xf>
    <xf numFmtId="0" fontId="14" fillId="0" borderId="5" xfId="0" applyFont="1" applyBorder="1" applyAlignment="1" applyProtection="1">
      <alignment horizontal="center" vertical="center" wrapText="1"/>
    </xf>
    <xf numFmtId="0" fontId="5" fillId="0" borderId="5" xfId="0" applyFont="1" applyBorder="1" applyAlignment="1">
      <alignment horizontal="center" vertical="center"/>
    </xf>
    <xf numFmtId="0" fontId="5" fillId="0" borderId="14" xfId="0" applyFont="1" applyBorder="1" applyAlignment="1" applyProtection="1">
      <alignment horizontal="center" vertical="center" wrapText="1"/>
    </xf>
    <xf numFmtId="167" fontId="31" fillId="0" borderId="24" xfId="0" applyNumberFormat="1" applyFont="1" applyBorder="1" applyAlignment="1" applyProtection="1">
      <alignment horizontal="center" vertical="center"/>
    </xf>
    <xf numFmtId="167" fontId="31" fillId="0" borderId="25" xfId="0" applyNumberFormat="1" applyFont="1" applyBorder="1" applyAlignment="1" applyProtection="1">
      <alignment horizontal="center" vertical="center"/>
    </xf>
    <xf numFmtId="0" fontId="31" fillId="0" borderId="24" xfId="0" applyFont="1" applyBorder="1" applyAlignment="1">
      <alignment horizontal="center" vertical="center"/>
    </xf>
    <xf numFmtId="0" fontId="34" fillId="0" borderId="5" xfId="0" applyFont="1" applyBorder="1" applyAlignment="1">
      <alignment horizontal="center" vertical="center"/>
    </xf>
    <xf numFmtId="0" fontId="0" fillId="0" borderId="22" xfId="0" applyBorder="1" applyAlignment="1">
      <alignment vertical="center"/>
    </xf>
    <xf numFmtId="0" fontId="34" fillId="0" borderId="5" xfId="0" applyFont="1" applyFill="1" applyBorder="1" applyAlignment="1" applyProtection="1">
      <alignment vertical="center"/>
    </xf>
    <xf numFmtId="0" fontId="34" fillId="0" borderId="16" xfId="0" applyFont="1" applyFill="1" applyBorder="1" applyAlignment="1" applyProtection="1">
      <alignment vertical="center"/>
    </xf>
    <xf numFmtId="171" fontId="31" fillId="0" borderId="26" xfId="0" applyNumberFormat="1" applyFont="1" applyFill="1" applyBorder="1" applyAlignment="1" applyProtection="1">
      <alignment horizontal="right" vertical="center"/>
    </xf>
    <xf numFmtId="0" fontId="14" fillId="0" borderId="26" xfId="0" applyFont="1" applyBorder="1" applyAlignment="1">
      <alignment horizontal="center" vertical="center" wrapText="1"/>
    </xf>
    <xf numFmtId="171" fontId="6" fillId="0" borderId="5" xfId="0" applyNumberFormat="1" applyFont="1" applyBorder="1" applyAlignment="1">
      <alignment horizontal="center" vertical="center"/>
    </xf>
    <xf numFmtId="0" fontId="32" fillId="2" borderId="27" xfId="0" applyFont="1" applyFill="1" applyBorder="1" applyAlignment="1" applyProtection="1">
      <alignment vertical="center"/>
      <protection hidden="1"/>
    </xf>
    <xf numFmtId="170" fontId="31" fillId="0" borderId="5" xfId="0" applyNumberFormat="1" applyFont="1" applyFill="1" applyBorder="1" applyAlignment="1" applyProtection="1">
      <alignment horizontal="right" vertical="center"/>
      <protection locked="0"/>
    </xf>
    <xf numFmtId="170" fontId="31" fillId="0" borderId="16" xfId="0" applyNumberFormat="1" applyFont="1" applyFill="1" applyBorder="1" applyAlignment="1" applyProtection="1">
      <alignment horizontal="right" vertical="center"/>
      <protection locked="0"/>
    </xf>
    <xf numFmtId="0" fontId="0" fillId="2" borderId="14" xfId="0" applyFill="1" applyBorder="1" applyAlignment="1">
      <alignment horizontal="right"/>
    </xf>
    <xf numFmtId="0" fontId="0" fillId="2" borderId="28" xfId="0" applyFill="1" applyBorder="1" applyAlignment="1"/>
    <xf numFmtId="0" fontId="6" fillId="2" borderId="0" xfId="0" applyFont="1" applyFill="1" applyBorder="1" applyAlignment="1"/>
    <xf numFmtId="0" fontId="4" fillId="0" borderId="0" xfId="0" applyFont="1" applyFill="1" applyAlignment="1" applyProtection="1">
      <alignment vertical="center"/>
    </xf>
    <xf numFmtId="0" fontId="27" fillId="9" borderId="5" xfId="0" applyFont="1" applyFill="1" applyBorder="1"/>
    <xf numFmtId="0" fontId="8" fillId="0" borderId="5" xfId="0" applyFont="1" applyBorder="1" applyAlignment="1">
      <alignment horizontal="left" vertical="center" wrapText="1"/>
    </xf>
    <xf numFmtId="0" fontId="4" fillId="5" borderId="22" xfId="0" applyFont="1" applyFill="1" applyBorder="1" applyProtection="1">
      <protection hidden="1"/>
    </xf>
    <xf numFmtId="171" fontId="39" fillId="2" borderId="7" xfId="0" applyNumberFormat="1" applyFont="1" applyFill="1" applyBorder="1" applyAlignment="1" applyProtection="1">
      <alignment horizontal="center" vertical="center" wrapText="1"/>
      <protection hidden="1"/>
    </xf>
    <xf numFmtId="0" fontId="0" fillId="2" borderId="0" xfId="0" applyFill="1" applyAlignment="1"/>
    <xf numFmtId="0" fontId="0" fillId="2" borderId="21" xfId="0" applyFill="1" applyBorder="1" applyAlignment="1"/>
    <xf numFmtId="0" fontId="0" fillId="2" borderId="29" xfId="0" applyFill="1" applyBorder="1" applyAlignment="1"/>
    <xf numFmtId="0" fontId="0" fillId="2" borderId="0" xfId="0" applyFill="1" applyBorder="1" applyAlignment="1"/>
    <xf numFmtId="0" fontId="0" fillId="2" borderId="30" xfId="0" applyFill="1" applyBorder="1" applyAlignment="1"/>
    <xf numFmtId="0" fontId="0" fillId="2" borderId="31" xfId="0" applyFill="1" applyBorder="1" applyAlignment="1"/>
    <xf numFmtId="0" fontId="18" fillId="6" borderId="25" xfId="0" applyFont="1" applyFill="1" applyBorder="1" applyAlignment="1" applyProtection="1">
      <alignment horizontal="center"/>
      <protection hidden="1"/>
    </xf>
    <xf numFmtId="2" fontId="2" fillId="2" borderId="7" xfId="0" applyNumberFormat="1" applyFont="1" applyFill="1" applyBorder="1" applyAlignment="1" applyProtection="1">
      <alignment vertical="center" wrapText="1"/>
      <protection hidden="1"/>
    </xf>
    <xf numFmtId="0" fontId="18" fillId="6" borderId="24" xfId="0" applyFont="1" applyFill="1" applyBorder="1" applyAlignment="1" applyProtection="1">
      <protection hidden="1"/>
    </xf>
    <xf numFmtId="0" fontId="5" fillId="0" borderId="0" xfId="0" applyFont="1"/>
    <xf numFmtId="0" fontId="5" fillId="0" borderId="0" xfId="0" applyFont="1" applyProtection="1">
      <protection hidden="1"/>
    </xf>
    <xf numFmtId="165" fontId="46" fillId="12" borderId="2" xfId="0" applyNumberFormat="1" applyFont="1" applyFill="1" applyBorder="1" applyAlignment="1" applyProtection="1">
      <alignment horizontal="center"/>
      <protection hidden="1"/>
    </xf>
    <xf numFmtId="0" fontId="14" fillId="0" borderId="34" xfId="0" applyFont="1" applyFill="1" applyBorder="1" applyAlignment="1" applyProtection="1">
      <alignment vertical="center" wrapText="1"/>
    </xf>
    <xf numFmtId="168" fontId="14" fillId="0" borderId="34" xfId="0" applyNumberFormat="1" applyFont="1" applyFill="1" applyBorder="1" applyAlignment="1" applyProtection="1">
      <alignment vertical="center" wrapText="1"/>
    </xf>
    <xf numFmtId="168" fontId="4" fillId="0" borderId="34" xfId="0" applyNumberFormat="1" applyFont="1" applyFill="1" applyBorder="1" applyAlignment="1" applyProtection="1">
      <alignment vertical="center" wrapText="1"/>
    </xf>
    <xf numFmtId="0" fontId="15" fillId="0" borderId="0" xfId="0" applyFont="1" applyBorder="1" applyAlignment="1" applyProtection="1">
      <alignment vertical="top"/>
    </xf>
    <xf numFmtId="0" fontId="5" fillId="0" borderId="0" xfId="0" applyFont="1" applyAlignment="1" applyProtection="1">
      <alignment vertical="top"/>
    </xf>
    <xf numFmtId="0" fontId="15" fillId="0" borderId="0" xfId="0" applyFont="1" applyBorder="1" applyAlignment="1" applyProtection="1">
      <alignment horizontal="right"/>
    </xf>
    <xf numFmtId="0" fontId="0" fillId="0" borderId="0" xfId="0" applyAlignment="1">
      <alignment horizontal="right"/>
    </xf>
    <xf numFmtId="0" fontId="32" fillId="2" borderId="34" xfId="0" applyFont="1" applyFill="1" applyBorder="1" applyAlignment="1" applyProtection="1">
      <alignment vertical="center"/>
      <protection hidden="1"/>
    </xf>
    <xf numFmtId="0" fontId="32" fillId="2" borderId="0" xfId="0" applyFont="1" applyFill="1" applyBorder="1" applyAlignment="1" applyProtection="1">
      <alignment vertical="center"/>
      <protection hidden="1"/>
    </xf>
    <xf numFmtId="0" fontId="32" fillId="2" borderId="35" xfId="0" applyFont="1" applyFill="1" applyBorder="1" applyAlignment="1" applyProtection="1">
      <alignment vertical="center"/>
      <protection hidden="1"/>
    </xf>
    <xf numFmtId="0" fontId="32" fillId="2" borderId="21" xfId="0" applyFont="1" applyFill="1" applyBorder="1" applyAlignment="1" applyProtection="1">
      <alignment vertical="center"/>
      <protection hidden="1"/>
    </xf>
    <xf numFmtId="0" fontId="32" fillId="2" borderId="37" xfId="0" applyFont="1" applyFill="1" applyBorder="1" applyAlignment="1" applyProtection="1">
      <alignment horizontal="right" vertical="center"/>
      <protection hidden="1"/>
    </xf>
    <xf numFmtId="0" fontId="32" fillId="2" borderId="28" xfId="0" applyFont="1" applyFill="1" applyBorder="1" applyAlignment="1" applyProtection="1">
      <alignment horizontal="right" vertical="center"/>
      <protection hidden="1"/>
    </xf>
    <xf numFmtId="0" fontId="14" fillId="0" borderId="24" xfId="0" applyFont="1" applyFill="1" applyBorder="1" applyAlignment="1" applyProtection="1">
      <alignment horizontal="center" vertical="center" wrapText="1"/>
    </xf>
    <xf numFmtId="0" fontId="14" fillId="0" borderId="5" xfId="0" applyFont="1" applyFill="1" applyBorder="1" applyAlignment="1" applyProtection="1">
      <alignment horizontal="center" vertical="center" wrapText="1"/>
    </xf>
    <xf numFmtId="0" fontId="0" fillId="0" borderId="0" xfId="0" applyFont="1"/>
    <xf numFmtId="0" fontId="11" fillId="0" borderId="26" xfId="0" applyFont="1" applyBorder="1" applyAlignment="1">
      <alignment horizontal="center" vertical="center" wrapText="1"/>
    </xf>
    <xf numFmtId="0" fontId="44" fillId="0" borderId="0" xfId="0" applyFont="1"/>
    <xf numFmtId="0" fontId="28" fillId="6" borderId="5" xfId="0" applyFont="1" applyFill="1" applyBorder="1" applyAlignment="1">
      <alignment vertical="center" wrapText="1"/>
    </xf>
    <xf numFmtId="0" fontId="45" fillId="0" borderId="5" xfId="0" applyFont="1" applyBorder="1" applyAlignment="1">
      <alignment vertical="center" wrapText="1"/>
    </xf>
    <xf numFmtId="170" fontId="44" fillId="0" borderId="5" xfId="0" applyNumberFormat="1" applyFont="1" applyFill="1" applyBorder="1" applyAlignment="1" applyProtection="1">
      <alignment horizontal="center" wrapText="1"/>
      <protection locked="0" hidden="1"/>
    </xf>
    <xf numFmtId="170" fontId="44" fillId="0" borderId="5" xfId="0" applyNumberFormat="1" applyFont="1" applyFill="1" applyBorder="1" applyAlignment="1" applyProtection="1">
      <alignment horizontal="center"/>
      <protection locked="0" hidden="1"/>
    </xf>
    <xf numFmtId="170" fontId="44" fillId="0" borderId="4" xfId="0" applyNumberFormat="1" applyFont="1" applyFill="1" applyBorder="1" applyAlignment="1" applyProtection="1">
      <alignment horizontal="center" wrapText="1"/>
      <protection locked="0" hidden="1"/>
    </xf>
    <xf numFmtId="0" fontId="0" fillId="0" borderId="0" xfId="0" applyAlignment="1"/>
    <xf numFmtId="170" fontId="0" fillId="0" borderId="5" xfId="0" applyNumberFormat="1" applyFont="1" applyFill="1" applyBorder="1" applyAlignment="1" applyProtection="1">
      <alignment horizontal="center" wrapText="1"/>
      <protection locked="0" hidden="1"/>
    </xf>
    <xf numFmtId="170" fontId="0" fillId="0" borderId="5" xfId="0" applyNumberFormat="1" applyFont="1" applyFill="1" applyBorder="1" applyAlignment="1" applyProtection="1">
      <alignment horizontal="center"/>
      <protection locked="0" hidden="1"/>
    </xf>
    <xf numFmtId="171" fontId="12" fillId="2" borderId="62" xfId="0" applyNumberFormat="1" applyFont="1" applyFill="1" applyBorder="1" applyAlignment="1" applyProtection="1">
      <alignment horizontal="center" wrapText="1"/>
      <protection hidden="1"/>
    </xf>
    <xf numFmtId="171" fontId="6" fillId="2" borderId="62" xfId="0" applyNumberFormat="1" applyFont="1" applyFill="1" applyBorder="1" applyAlignment="1" applyProtection="1">
      <alignment horizontal="center" vertical="center" wrapText="1"/>
      <protection hidden="1"/>
    </xf>
    <xf numFmtId="0" fontId="32" fillId="2" borderId="14" xfId="0" applyFont="1" applyFill="1" applyBorder="1" applyAlignment="1" applyProtection="1">
      <alignment horizontal="left" vertical="center"/>
      <protection hidden="1"/>
    </xf>
    <xf numFmtId="0" fontId="32" fillId="2" borderId="25" xfId="0" applyFont="1" applyFill="1" applyBorder="1" applyAlignment="1" applyProtection="1">
      <alignment horizontal="left" vertical="center"/>
      <protection hidden="1"/>
    </xf>
    <xf numFmtId="0" fontId="1" fillId="0" borderId="0" xfId="0" applyFont="1"/>
    <xf numFmtId="0" fontId="38" fillId="0" borderId="5" xfId="0" applyFont="1" applyBorder="1" applyAlignment="1">
      <alignment horizontal="center" vertical="center" wrapText="1"/>
    </xf>
    <xf numFmtId="0" fontId="0" fillId="0" borderId="0" xfId="0" applyAlignment="1">
      <alignment horizontal="center"/>
    </xf>
    <xf numFmtId="167" fontId="30" fillId="6" borderId="75" xfId="0" applyNumberFormat="1" applyFont="1" applyFill="1" applyBorder="1" applyAlignment="1" applyProtection="1">
      <alignment horizontal="center" vertical="center"/>
      <protection hidden="1"/>
    </xf>
    <xf numFmtId="167" fontId="30" fillId="6" borderId="76" xfId="0" applyNumberFormat="1" applyFont="1" applyFill="1" applyBorder="1" applyAlignment="1" applyProtection="1">
      <alignment horizontal="center" vertical="center"/>
      <protection hidden="1"/>
    </xf>
    <xf numFmtId="167" fontId="30" fillId="6" borderId="24" xfId="0" applyNumberFormat="1" applyFont="1" applyFill="1" applyBorder="1" applyAlignment="1" applyProtection="1">
      <alignment horizontal="center" vertical="center"/>
      <protection hidden="1"/>
    </xf>
    <xf numFmtId="167" fontId="30" fillId="6" borderId="14" xfId="0" applyNumberFormat="1" applyFont="1" applyFill="1" applyBorder="1" applyAlignment="1" applyProtection="1">
      <alignment horizontal="center" vertical="center"/>
      <protection hidden="1"/>
    </xf>
    <xf numFmtId="167" fontId="30" fillId="5" borderId="77" xfId="0" applyNumberFormat="1" applyFont="1" applyFill="1" applyBorder="1" applyAlignment="1" applyProtection="1">
      <alignment horizontal="center" vertical="center"/>
      <protection hidden="1"/>
    </xf>
    <xf numFmtId="167" fontId="30" fillId="5" borderId="76" xfId="0" applyNumberFormat="1" applyFont="1" applyFill="1" applyBorder="1" applyAlignment="1" applyProtection="1">
      <alignment horizontal="center" vertical="center"/>
      <protection hidden="1"/>
    </xf>
    <xf numFmtId="167" fontId="30" fillId="5" borderId="24" xfId="0" applyNumberFormat="1" applyFont="1" applyFill="1" applyBorder="1" applyAlignment="1" applyProtection="1">
      <alignment horizontal="center" vertical="center"/>
      <protection hidden="1"/>
    </xf>
    <xf numFmtId="167" fontId="30" fillId="5" borderId="14" xfId="0" applyNumberFormat="1" applyFont="1" applyFill="1" applyBorder="1" applyAlignment="1" applyProtection="1">
      <alignment horizontal="center" vertical="center"/>
      <protection hidden="1"/>
    </xf>
    <xf numFmtId="167" fontId="30" fillId="0" borderId="77" xfId="0" applyNumberFormat="1" applyFont="1" applyBorder="1" applyAlignment="1" applyProtection="1">
      <alignment horizontal="center" vertical="center"/>
      <protection hidden="1"/>
    </xf>
    <xf numFmtId="167" fontId="30" fillId="0" borderId="76" xfId="0" applyNumberFormat="1" applyFont="1" applyBorder="1" applyAlignment="1" applyProtection="1">
      <alignment horizontal="center" vertical="center"/>
      <protection hidden="1"/>
    </xf>
    <xf numFmtId="167" fontId="30" fillId="6" borderId="77" xfId="0" applyNumberFormat="1" applyFont="1" applyFill="1" applyBorder="1" applyAlignment="1" applyProtection="1">
      <alignment horizontal="center" vertical="center"/>
      <protection hidden="1"/>
    </xf>
    <xf numFmtId="167" fontId="30" fillId="6" borderId="78" xfId="0" applyNumberFormat="1" applyFont="1" applyFill="1" applyBorder="1" applyAlignment="1" applyProtection="1">
      <alignment horizontal="center" vertical="center"/>
      <protection hidden="1"/>
    </xf>
    <xf numFmtId="167" fontId="30" fillId="6" borderId="79" xfId="0" applyNumberFormat="1" applyFont="1" applyFill="1" applyBorder="1" applyAlignment="1" applyProtection="1">
      <alignment horizontal="center" vertical="center"/>
      <protection hidden="1"/>
    </xf>
    <xf numFmtId="167" fontId="30" fillId="6" borderId="80" xfId="0" applyNumberFormat="1" applyFont="1" applyFill="1" applyBorder="1" applyAlignment="1" applyProtection="1">
      <alignment horizontal="center" vertical="center"/>
      <protection hidden="1"/>
    </xf>
    <xf numFmtId="167" fontId="30" fillId="6" borderId="81" xfId="0" applyNumberFormat="1" applyFont="1" applyFill="1" applyBorder="1" applyAlignment="1" applyProtection="1">
      <alignment horizontal="center" vertical="center"/>
      <protection hidden="1"/>
    </xf>
    <xf numFmtId="167" fontId="30" fillId="5" borderId="82" xfId="0" applyNumberFormat="1" applyFont="1" applyFill="1" applyBorder="1" applyAlignment="1" applyProtection="1">
      <alignment horizontal="center" vertical="center"/>
      <protection hidden="1"/>
    </xf>
    <xf numFmtId="167" fontId="30" fillId="5" borderId="79" xfId="0" applyNumberFormat="1" applyFont="1" applyFill="1" applyBorder="1" applyAlignment="1" applyProtection="1">
      <alignment horizontal="center" vertical="center"/>
      <protection hidden="1"/>
    </xf>
    <xf numFmtId="167" fontId="30" fillId="5" borderId="80" xfId="0" applyNumberFormat="1" applyFont="1" applyFill="1" applyBorder="1" applyAlignment="1" applyProtection="1">
      <alignment horizontal="center" vertical="center"/>
      <protection hidden="1"/>
    </xf>
    <xf numFmtId="167" fontId="30" fillId="5" borderId="81" xfId="0" applyNumberFormat="1" applyFont="1" applyFill="1" applyBorder="1" applyAlignment="1" applyProtection="1">
      <alignment horizontal="center" vertical="center"/>
      <protection hidden="1"/>
    </xf>
    <xf numFmtId="167" fontId="30" fillId="0" borderId="82" xfId="0" applyNumberFormat="1" applyFont="1" applyBorder="1" applyAlignment="1" applyProtection="1">
      <alignment horizontal="center" vertical="center"/>
      <protection hidden="1"/>
    </xf>
    <xf numFmtId="167" fontId="30" fillId="0" borderId="79" xfId="0" applyNumberFormat="1" applyFont="1" applyBorder="1" applyAlignment="1" applyProtection="1">
      <alignment horizontal="center" vertical="center"/>
      <protection hidden="1"/>
    </xf>
    <xf numFmtId="167" fontId="30" fillId="6" borderId="82" xfId="0" applyNumberFormat="1" applyFont="1" applyFill="1" applyBorder="1" applyAlignment="1" applyProtection="1">
      <alignment horizontal="center" vertical="center"/>
      <protection hidden="1"/>
    </xf>
    <xf numFmtId="170" fontId="1" fillId="0" borderId="4" xfId="0" applyNumberFormat="1" applyFont="1" applyFill="1" applyBorder="1" applyAlignment="1" applyProtection="1">
      <alignment horizontal="center" wrapText="1"/>
      <protection locked="0" hidden="1"/>
    </xf>
    <xf numFmtId="0" fontId="32" fillId="2" borderId="36" xfId="0" applyFont="1" applyFill="1" applyBorder="1" applyAlignment="1" applyProtection="1">
      <alignment horizontal="right" vertical="center"/>
      <protection hidden="1"/>
    </xf>
    <xf numFmtId="1" fontId="14" fillId="0" borderId="74" xfId="0" applyNumberFormat="1" applyFont="1" applyBorder="1" applyAlignment="1" applyProtection="1">
      <alignment horizontal="center" vertical="center" wrapText="1"/>
      <protection hidden="1"/>
    </xf>
    <xf numFmtId="0" fontId="43" fillId="0" borderId="12" xfId="0" applyFont="1" applyBorder="1" applyAlignment="1">
      <alignment horizontal="center" vertical="center"/>
    </xf>
    <xf numFmtId="0" fontId="43" fillId="0" borderId="37" xfId="0" applyFont="1" applyBorder="1" applyAlignment="1">
      <alignment horizontal="center" vertical="center"/>
    </xf>
    <xf numFmtId="0" fontId="4" fillId="0" borderId="0" xfId="0" applyFont="1" applyBorder="1" applyAlignment="1" applyProtection="1">
      <alignment horizontal="center" vertical="center" wrapText="1"/>
      <protection hidden="1"/>
    </xf>
    <xf numFmtId="0" fontId="51" fillId="15" borderId="44" xfId="0" applyFont="1" applyFill="1" applyBorder="1" applyAlignment="1" applyProtection="1">
      <alignment horizontal="center" vertical="center" wrapText="1"/>
      <protection hidden="1"/>
    </xf>
    <xf numFmtId="0" fontId="8" fillId="0" borderId="46" xfId="0" applyFont="1" applyFill="1" applyBorder="1" applyAlignment="1" applyProtection="1">
      <alignment horizontal="center" vertical="center" wrapText="1"/>
      <protection hidden="1"/>
    </xf>
    <xf numFmtId="0" fontId="8" fillId="0" borderId="0" xfId="0" applyFont="1" applyFill="1" applyBorder="1" applyAlignment="1" applyProtection="1">
      <alignment horizontal="center" vertical="center" wrapText="1"/>
      <protection hidden="1"/>
    </xf>
    <xf numFmtId="0" fontId="8" fillId="0" borderId="45" xfId="0" applyFont="1" applyFill="1" applyBorder="1" applyAlignment="1" applyProtection="1">
      <alignment horizontal="center" vertical="center" wrapText="1"/>
      <protection hidden="1"/>
    </xf>
    <xf numFmtId="0" fontId="33" fillId="0" borderId="14" xfId="0" applyFont="1" applyFill="1" applyBorder="1" applyAlignment="1" applyProtection="1">
      <alignment horizontal="left" vertical="center"/>
      <protection locked="0" hidden="1"/>
    </xf>
    <xf numFmtId="0" fontId="33" fillId="0" borderId="25" xfId="0" applyFont="1" applyFill="1" applyBorder="1" applyAlignment="1" applyProtection="1">
      <alignment horizontal="left" vertical="center"/>
      <protection locked="0" hidden="1"/>
    </xf>
    <xf numFmtId="0" fontId="33" fillId="0" borderId="24" xfId="0" applyFont="1" applyFill="1" applyBorder="1" applyAlignment="1" applyProtection="1">
      <alignment horizontal="left" vertical="center"/>
      <protection locked="0" hidden="1"/>
    </xf>
    <xf numFmtId="0" fontId="32" fillId="2" borderId="34" xfId="0" applyFont="1" applyFill="1" applyBorder="1" applyAlignment="1" applyProtection="1">
      <alignment horizontal="center" vertical="center"/>
      <protection hidden="1"/>
    </xf>
    <xf numFmtId="0" fontId="32" fillId="2" borderId="37" xfId="0" applyFont="1" applyFill="1" applyBorder="1" applyAlignment="1" applyProtection="1">
      <alignment horizontal="center" vertical="center"/>
      <protection hidden="1"/>
    </xf>
    <xf numFmtId="0" fontId="32" fillId="2" borderId="39" xfId="0" applyFont="1" applyFill="1" applyBorder="1" applyAlignment="1" applyProtection="1">
      <alignment horizontal="center" vertical="center"/>
      <protection hidden="1"/>
    </xf>
    <xf numFmtId="0" fontId="32" fillId="2" borderId="40" xfId="0" applyFont="1" applyFill="1" applyBorder="1" applyAlignment="1" applyProtection="1">
      <alignment horizontal="center" vertical="center"/>
      <protection hidden="1"/>
    </xf>
    <xf numFmtId="0" fontId="33" fillId="0" borderId="12" xfId="0" applyFont="1" applyFill="1" applyBorder="1" applyAlignment="1" applyProtection="1">
      <alignment horizontal="center" vertical="center"/>
      <protection locked="0" hidden="1"/>
    </xf>
    <xf numFmtId="0" fontId="33" fillId="0" borderId="34" xfId="0" applyFont="1" applyFill="1" applyBorder="1" applyAlignment="1" applyProtection="1">
      <alignment horizontal="center" vertical="center"/>
      <protection locked="0" hidden="1"/>
    </xf>
    <xf numFmtId="0" fontId="33" fillId="0" borderId="37" xfId="0" applyFont="1" applyFill="1" applyBorder="1" applyAlignment="1" applyProtection="1">
      <alignment horizontal="center" vertical="center"/>
      <protection locked="0" hidden="1"/>
    </xf>
    <xf numFmtId="0" fontId="33" fillId="0" borderId="27" xfId="0" applyFont="1" applyFill="1" applyBorder="1" applyAlignment="1" applyProtection="1">
      <alignment horizontal="center" vertical="center"/>
      <protection locked="0" hidden="1"/>
    </xf>
    <xf numFmtId="0" fontId="33" fillId="0" borderId="0" xfId="0" applyFont="1" applyFill="1" applyBorder="1" applyAlignment="1" applyProtection="1">
      <alignment horizontal="center" vertical="center"/>
      <protection locked="0" hidden="1"/>
    </xf>
    <xf numFmtId="0" fontId="33" fillId="0" borderId="28" xfId="0" applyFont="1" applyFill="1" applyBorder="1" applyAlignment="1" applyProtection="1">
      <alignment horizontal="center" vertical="center"/>
      <protection locked="0" hidden="1"/>
    </xf>
    <xf numFmtId="0" fontId="33" fillId="2" borderId="24" xfId="0" applyFont="1" applyFill="1" applyBorder="1" applyAlignment="1" applyProtection="1">
      <alignment horizontal="left" vertical="center"/>
      <protection hidden="1"/>
    </xf>
    <xf numFmtId="0" fontId="33" fillId="2" borderId="5" xfId="0" applyFont="1" applyFill="1" applyBorder="1" applyAlignment="1" applyProtection="1">
      <alignment horizontal="left" vertical="center"/>
      <protection hidden="1"/>
    </xf>
    <xf numFmtId="0" fontId="23" fillId="7" borderId="14" xfId="0" applyFont="1" applyFill="1" applyBorder="1" applyAlignment="1" applyProtection="1">
      <alignment horizontal="center" vertical="center" wrapText="1"/>
      <protection hidden="1"/>
    </xf>
    <xf numFmtId="0" fontId="23" fillId="7" borderId="24" xfId="0" applyFont="1" applyFill="1" applyBorder="1" applyAlignment="1" applyProtection="1">
      <alignment horizontal="center" vertical="center" wrapText="1"/>
      <protection hidden="1"/>
    </xf>
    <xf numFmtId="0" fontId="32" fillId="2" borderId="5" xfId="0" applyFont="1" applyFill="1" applyBorder="1" applyAlignment="1" applyProtection="1">
      <alignment horizontal="left" vertical="center"/>
      <protection hidden="1"/>
    </xf>
    <xf numFmtId="0" fontId="32" fillId="2" borderId="5" xfId="0" applyFont="1" applyFill="1" applyBorder="1" applyAlignment="1" applyProtection="1">
      <alignment horizontal="right" vertical="center"/>
      <protection hidden="1"/>
    </xf>
    <xf numFmtId="0" fontId="32" fillId="2" borderId="25" xfId="0" applyFont="1" applyFill="1" applyBorder="1" applyAlignment="1" applyProtection="1">
      <alignment horizontal="right" vertical="center"/>
      <protection hidden="1"/>
    </xf>
    <xf numFmtId="0" fontId="32" fillId="2" borderId="24" xfId="0" applyFont="1" applyFill="1" applyBorder="1" applyAlignment="1" applyProtection="1">
      <alignment horizontal="right" vertical="center"/>
      <protection hidden="1"/>
    </xf>
    <xf numFmtId="0" fontId="30" fillId="0" borderId="0" xfId="0" applyFont="1" applyAlignment="1">
      <alignment horizontal="left"/>
    </xf>
    <xf numFmtId="0" fontId="32" fillId="2" borderId="14" xfId="0" applyFont="1" applyFill="1" applyBorder="1" applyAlignment="1" applyProtection="1">
      <alignment horizontal="right" vertical="center"/>
      <protection hidden="1"/>
    </xf>
    <xf numFmtId="0" fontId="32" fillId="2" borderId="41" xfId="0" applyFont="1" applyFill="1" applyBorder="1" applyAlignment="1" applyProtection="1">
      <alignment horizontal="center" vertical="center"/>
      <protection hidden="1"/>
    </xf>
    <xf numFmtId="0" fontId="32" fillId="2" borderId="42" xfId="0" applyFont="1" applyFill="1" applyBorder="1" applyAlignment="1" applyProtection="1">
      <alignment horizontal="center" vertical="center"/>
      <protection hidden="1"/>
    </xf>
    <xf numFmtId="0" fontId="32" fillId="2" borderId="58" xfId="0" applyFont="1" applyFill="1" applyBorder="1" applyAlignment="1" applyProtection="1">
      <alignment horizontal="center" vertical="center"/>
      <protection hidden="1"/>
    </xf>
    <xf numFmtId="0" fontId="32" fillId="2" borderId="23" xfId="0" applyFont="1" applyFill="1" applyBorder="1" applyAlignment="1" applyProtection="1">
      <alignment horizontal="center" vertical="center"/>
      <protection hidden="1"/>
    </xf>
    <xf numFmtId="0" fontId="32" fillId="2" borderId="0" xfId="0" applyFont="1" applyFill="1" applyBorder="1" applyAlignment="1" applyProtection="1">
      <alignment horizontal="center" vertical="center"/>
      <protection hidden="1"/>
    </xf>
    <xf numFmtId="0" fontId="32" fillId="2" borderId="28" xfId="0" applyFont="1" applyFill="1" applyBorder="1" applyAlignment="1" applyProtection="1">
      <alignment horizontal="center" vertical="center"/>
      <protection hidden="1"/>
    </xf>
    <xf numFmtId="0" fontId="32" fillId="0" borderId="12" xfId="0" applyFont="1" applyFill="1" applyBorder="1" applyAlignment="1" applyProtection="1">
      <alignment horizontal="center" vertical="center"/>
      <protection locked="0" hidden="1"/>
    </xf>
    <xf numFmtId="0" fontId="32" fillId="0" borderId="37" xfId="0" applyFont="1" applyFill="1" applyBorder="1" applyAlignment="1" applyProtection="1">
      <alignment horizontal="center" vertical="center"/>
      <protection locked="0" hidden="1"/>
    </xf>
    <xf numFmtId="0" fontId="32" fillId="0" borderId="35" xfId="0" applyFont="1" applyFill="1" applyBorder="1" applyAlignment="1" applyProtection="1">
      <alignment horizontal="center" vertical="center"/>
      <protection locked="0" hidden="1"/>
    </xf>
    <xf numFmtId="0" fontId="32" fillId="0" borderId="36" xfId="0" applyFont="1" applyFill="1" applyBorder="1" applyAlignment="1" applyProtection="1">
      <alignment horizontal="center" vertical="center"/>
      <protection locked="0" hidden="1"/>
    </xf>
    <xf numFmtId="167" fontId="33" fillId="0" borderId="5" xfId="0" applyNumberFormat="1" applyFont="1" applyFill="1" applyBorder="1" applyAlignment="1" applyProtection="1">
      <alignment horizontal="left" vertical="center"/>
      <protection locked="0" hidden="1"/>
    </xf>
    <xf numFmtId="0" fontId="33" fillId="0" borderId="5" xfId="0" applyFont="1" applyFill="1" applyBorder="1" applyAlignment="1" applyProtection="1">
      <alignment horizontal="left" vertical="center"/>
      <protection locked="0" hidden="1"/>
    </xf>
    <xf numFmtId="0" fontId="33" fillId="0" borderId="5" xfId="0" applyFont="1" applyFill="1" applyBorder="1" applyAlignment="1" applyProtection="1">
      <alignment horizontal="center" vertical="center"/>
      <protection locked="0" hidden="1"/>
    </xf>
    <xf numFmtId="1" fontId="33" fillId="0" borderId="5" xfId="0" applyNumberFormat="1" applyFont="1" applyFill="1" applyBorder="1" applyAlignment="1" applyProtection="1">
      <alignment horizontal="center" vertical="center"/>
      <protection locked="0" hidden="1"/>
    </xf>
    <xf numFmtId="0" fontId="0" fillId="6" borderId="5" xfId="0" applyFill="1" applyBorder="1" applyAlignment="1" applyProtection="1">
      <alignment horizontal="center"/>
      <protection hidden="1"/>
    </xf>
    <xf numFmtId="0" fontId="0" fillId="6" borderId="14" xfId="0" applyFill="1" applyBorder="1" applyAlignment="1" applyProtection="1">
      <alignment horizontal="center"/>
      <protection hidden="1"/>
    </xf>
    <xf numFmtId="0" fontId="0" fillId="0" borderId="46" xfId="0" applyBorder="1" applyAlignment="1">
      <alignment horizontal="center"/>
    </xf>
    <xf numFmtId="0" fontId="0" fillId="0" borderId="0" xfId="0" applyBorder="1" applyAlignment="1">
      <alignment horizontal="center"/>
    </xf>
    <xf numFmtId="0" fontId="0" fillId="0" borderId="45" xfId="0" applyBorder="1" applyAlignment="1">
      <alignment horizontal="center"/>
    </xf>
    <xf numFmtId="0" fontId="5" fillId="0" borderId="25" xfId="0" applyFont="1" applyBorder="1" applyAlignment="1" applyProtection="1">
      <alignment horizontal="center"/>
      <protection locked="0"/>
    </xf>
    <xf numFmtId="0" fontId="0" fillId="0" borderId="25" xfId="0" applyBorder="1" applyAlignment="1" applyProtection="1">
      <alignment horizontal="center"/>
      <protection locked="0"/>
    </xf>
    <xf numFmtId="0" fontId="32" fillId="2" borderId="25" xfId="0" applyFont="1" applyFill="1" applyBorder="1" applyAlignment="1" applyProtection="1">
      <alignment horizontal="left" vertical="center"/>
      <protection hidden="1"/>
    </xf>
    <xf numFmtId="0" fontId="32" fillId="2" borderId="24" xfId="0" applyFont="1" applyFill="1" applyBorder="1" applyAlignment="1" applyProtection="1">
      <alignment horizontal="left" vertical="center"/>
      <protection hidden="1"/>
    </xf>
    <xf numFmtId="0" fontId="33" fillId="0" borderId="14" xfId="0" applyFont="1" applyFill="1" applyBorder="1" applyAlignment="1" applyProtection="1">
      <alignment horizontal="center" vertical="center"/>
      <protection locked="0" hidden="1"/>
    </xf>
    <xf numFmtId="0" fontId="33" fillId="0" borderId="24" xfId="0" applyFont="1" applyFill="1" applyBorder="1" applyAlignment="1" applyProtection="1">
      <alignment horizontal="center" vertical="center"/>
      <protection locked="0" hidden="1"/>
    </xf>
    <xf numFmtId="0" fontId="41" fillId="2" borderId="0" xfId="0" applyFont="1" applyFill="1" applyBorder="1" applyAlignment="1">
      <alignment horizontal="left" vertical="top" wrapText="1"/>
    </xf>
    <xf numFmtId="0" fontId="0" fillId="0" borderId="0" xfId="0" applyAlignment="1">
      <alignment horizontal="left"/>
    </xf>
    <xf numFmtId="0" fontId="0" fillId="0" borderId="30" xfId="0" applyBorder="1" applyAlignment="1">
      <alignment horizontal="left"/>
    </xf>
    <xf numFmtId="0" fontId="1" fillId="6" borderId="5" xfId="0" applyFont="1" applyFill="1" applyBorder="1" applyAlignment="1" applyProtection="1">
      <alignment horizontal="center"/>
      <protection hidden="1"/>
    </xf>
    <xf numFmtId="168" fontId="33" fillId="0" borderId="14" xfId="0" applyNumberFormat="1" applyFont="1" applyFill="1" applyBorder="1" applyAlignment="1" applyProtection="1">
      <alignment horizontal="center" vertical="center"/>
      <protection hidden="1"/>
    </xf>
    <xf numFmtId="168" fontId="33" fillId="0" borderId="24" xfId="0" applyNumberFormat="1" applyFont="1" applyFill="1" applyBorder="1" applyAlignment="1" applyProtection="1">
      <alignment horizontal="center" vertical="center"/>
      <protection hidden="1"/>
    </xf>
    <xf numFmtId="1" fontId="18" fillId="6" borderId="25" xfId="0" applyNumberFormat="1" applyFont="1" applyFill="1" applyBorder="1" applyAlignment="1" applyProtection="1">
      <alignment horizontal="right"/>
      <protection hidden="1"/>
    </xf>
    <xf numFmtId="0" fontId="36" fillId="10" borderId="14" xfId="0" applyFont="1" applyFill="1" applyBorder="1" applyAlignment="1">
      <alignment horizontal="center" vertical="center" wrapText="1"/>
    </xf>
    <xf numFmtId="0" fontId="36" fillId="10" borderId="25" xfId="0" applyFont="1" applyFill="1" applyBorder="1" applyAlignment="1">
      <alignment horizontal="center" vertical="center" wrapText="1"/>
    </xf>
    <xf numFmtId="0" fontId="36" fillId="10" borderId="24" xfId="0" applyFont="1" applyFill="1" applyBorder="1" applyAlignment="1">
      <alignment horizontal="center" vertical="center" wrapText="1"/>
    </xf>
    <xf numFmtId="14" fontId="9" fillId="0" borderId="5" xfId="0" applyNumberFormat="1" applyFont="1" applyFill="1" applyBorder="1" applyAlignment="1" applyProtection="1">
      <alignment horizontal="center" vertical="center"/>
      <protection locked="0" hidden="1"/>
    </xf>
    <xf numFmtId="0" fontId="32" fillId="2" borderId="14" xfId="0" applyFont="1" applyFill="1" applyBorder="1" applyAlignment="1" applyProtection="1">
      <alignment horizontal="left" vertical="center"/>
      <protection hidden="1"/>
    </xf>
    <xf numFmtId="0" fontId="16" fillId="2" borderId="49" xfId="0" applyFont="1" applyFill="1" applyBorder="1" applyAlignment="1">
      <alignment horizontal="center" vertical="center"/>
    </xf>
    <xf numFmtId="0" fontId="16" fillId="2" borderId="50" xfId="0" applyFont="1" applyFill="1" applyBorder="1" applyAlignment="1">
      <alignment horizontal="center" vertical="center"/>
    </xf>
    <xf numFmtId="0" fontId="16" fillId="2" borderId="51" xfId="0" applyFont="1" applyFill="1" applyBorder="1" applyAlignment="1">
      <alignment horizontal="center" vertical="center"/>
    </xf>
    <xf numFmtId="0" fontId="5" fillId="2" borderId="0" xfId="0" applyFont="1" applyFill="1" applyBorder="1" applyAlignment="1">
      <alignment horizontal="left" vertical="top" wrapText="1"/>
    </xf>
    <xf numFmtId="0" fontId="5" fillId="2" borderId="30" xfId="0" applyFont="1" applyFill="1" applyBorder="1" applyAlignment="1">
      <alignment horizontal="left" vertical="top" wrapText="1"/>
    </xf>
    <xf numFmtId="0" fontId="6" fillId="11" borderId="23" xfId="0" applyFont="1" applyFill="1" applyBorder="1" applyAlignment="1" applyProtection="1">
      <alignment horizontal="center" wrapText="1"/>
      <protection hidden="1"/>
    </xf>
    <xf numFmtId="0" fontId="6" fillId="11" borderId="0" xfId="0" applyFont="1" applyFill="1" applyBorder="1" applyAlignment="1" applyProtection="1">
      <alignment horizontal="center" wrapText="1"/>
      <protection hidden="1"/>
    </xf>
    <xf numFmtId="0" fontId="32" fillId="2" borderId="5" xfId="0" applyFont="1" applyFill="1" applyBorder="1" applyAlignment="1" applyProtection="1">
      <alignment horizontal="center" vertical="center"/>
      <protection hidden="1"/>
    </xf>
    <xf numFmtId="0" fontId="4" fillId="2" borderId="5" xfId="0" applyFont="1" applyFill="1" applyBorder="1" applyAlignment="1" applyProtection="1">
      <alignment horizontal="center"/>
      <protection hidden="1"/>
    </xf>
    <xf numFmtId="0" fontId="4" fillId="2" borderId="14" xfId="0" applyFont="1" applyFill="1" applyBorder="1" applyAlignment="1" applyProtection="1">
      <alignment horizontal="center"/>
      <protection hidden="1"/>
    </xf>
    <xf numFmtId="1" fontId="18" fillId="6" borderId="25" xfId="0" applyNumberFormat="1" applyFont="1" applyFill="1" applyBorder="1" applyAlignment="1" applyProtection="1">
      <alignment horizontal="left"/>
      <protection hidden="1"/>
    </xf>
    <xf numFmtId="0" fontId="5" fillId="2" borderId="21" xfId="0" applyFont="1" applyFill="1" applyBorder="1" applyAlignment="1">
      <alignment horizontal="left"/>
    </xf>
    <xf numFmtId="0" fontId="4" fillId="2" borderId="0" xfId="0" applyFont="1" applyFill="1" applyBorder="1" applyAlignment="1">
      <alignment horizontal="left" vertical="top" wrapText="1"/>
    </xf>
    <xf numFmtId="0" fontId="0" fillId="0" borderId="52" xfId="0" applyBorder="1" applyAlignment="1">
      <alignment horizontal="left"/>
    </xf>
    <xf numFmtId="0" fontId="0" fillId="0" borderId="53" xfId="0" applyBorder="1" applyAlignment="1">
      <alignment horizontal="left"/>
    </xf>
    <xf numFmtId="0" fontId="18" fillId="6" borderId="14" xfId="0" applyFont="1" applyFill="1" applyBorder="1" applyAlignment="1" applyProtection="1">
      <alignment horizontal="right"/>
      <protection hidden="1"/>
    </xf>
    <xf numFmtId="0" fontId="18" fillId="6" borderId="25" xfId="0" applyFont="1" applyFill="1" applyBorder="1" applyAlignment="1" applyProtection="1">
      <alignment horizontal="right"/>
      <protection hidden="1"/>
    </xf>
    <xf numFmtId="0" fontId="4" fillId="0" borderId="1" xfId="0" applyFont="1" applyFill="1" applyBorder="1" applyAlignment="1" applyProtection="1">
      <alignment horizontal="center" vertical="center" wrapText="1"/>
      <protection hidden="1"/>
    </xf>
    <xf numFmtId="0" fontId="0" fillId="0" borderId="4" xfId="0" applyFill="1" applyBorder="1" applyAlignment="1" applyProtection="1">
      <alignment horizontal="center" vertical="center" wrapText="1"/>
      <protection hidden="1"/>
    </xf>
    <xf numFmtId="0" fontId="4" fillId="0" borderId="5" xfId="0" applyFont="1" applyFill="1" applyBorder="1" applyAlignment="1" applyProtection="1">
      <alignment horizontal="center" vertical="center" wrapText="1"/>
      <protection hidden="1"/>
    </xf>
    <xf numFmtId="167" fontId="0" fillId="2" borderId="57" xfId="0" applyNumberFormat="1" applyFill="1" applyBorder="1" applyAlignment="1" applyProtection="1">
      <alignment horizontal="center" vertical="center"/>
      <protection hidden="1"/>
    </xf>
    <xf numFmtId="167" fontId="0" fillId="2" borderId="58" xfId="0" applyNumberFormat="1" applyFill="1" applyBorder="1" applyAlignment="1" applyProtection="1">
      <alignment horizontal="center" vertical="center"/>
      <protection hidden="1"/>
    </xf>
    <xf numFmtId="167" fontId="0" fillId="2" borderId="59" xfId="0" applyNumberFormat="1" applyFill="1" applyBorder="1" applyAlignment="1" applyProtection="1">
      <alignment horizontal="center" vertical="center"/>
      <protection hidden="1"/>
    </xf>
    <xf numFmtId="167" fontId="0" fillId="2" borderId="40" xfId="0" applyNumberFormat="1" applyFill="1" applyBorder="1" applyAlignment="1" applyProtection="1">
      <alignment horizontal="center" vertical="center"/>
      <protection hidden="1"/>
    </xf>
    <xf numFmtId="0" fontId="4" fillId="0" borderId="3" xfId="0" applyFont="1" applyBorder="1" applyAlignment="1" applyProtection="1">
      <alignment horizontal="center" vertical="center" wrapText="1"/>
      <protection hidden="1"/>
    </xf>
    <xf numFmtId="0" fontId="4" fillId="0" borderId="6" xfId="0" applyFont="1" applyBorder="1" applyAlignment="1" applyProtection="1">
      <alignment horizontal="center" vertical="center" wrapText="1"/>
      <protection hidden="1"/>
    </xf>
    <xf numFmtId="0" fontId="4" fillId="0" borderId="13" xfId="0" applyFont="1" applyBorder="1" applyAlignment="1" applyProtection="1">
      <alignment horizontal="center" vertical="center" wrapText="1"/>
      <protection hidden="1"/>
    </xf>
    <xf numFmtId="0" fontId="4" fillId="0" borderId="32" xfId="0" applyFont="1" applyBorder="1" applyAlignment="1" applyProtection="1">
      <alignment horizontal="center" vertical="center" wrapText="1"/>
      <protection hidden="1"/>
    </xf>
    <xf numFmtId="0" fontId="4" fillId="0" borderId="2" xfId="0" applyFont="1" applyFill="1" applyBorder="1" applyAlignment="1" applyProtection="1">
      <alignment horizontal="center" vertical="center"/>
      <protection hidden="1"/>
    </xf>
    <xf numFmtId="0" fontId="4" fillId="0" borderId="5" xfId="0" applyFont="1" applyFill="1" applyBorder="1" applyAlignment="1" applyProtection="1">
      <alignment horizontal="center" vertical="center"/>
      <protection hidden="1"/>
    </xf>
    <xf numFmtId="0" fontId="10" fillId="0" borderId="6" xfId="0" applyFont="1" applyBorder="1" applyAlignment="1" applyProtection="1">
      <alignment horizontal="center" vertical="center" wrapText="1"/>
      <protection hidden="1"/>
    </xf>
    <xf numFmtId="0" fontId="10" fillId="0" borderId="56" xfId="0" applyFont="1" applyBorder="1" applyAlignment="1" applyProtection="1">
      <alignment horizontal="center" vertical="center" wrapText="1"/>
      <protection hidden="1"/>
    </xf>
    <xf numFmtId="0" fontId="11" fillId="0" borderId="57" xfId="0" applyFont="1" applyBorder="1" applyAlignment="1" applyProtection="1">
      <alignment horizontal="center" vertical="center" wrapText="1"/>
      <protection hidden="1"/>
    </xf>
    <xf numFmtId="0" fontId="11" fillId="0" borderId="60" xfId="0" applyFont="1" applyBorder="1" applyAlignment="1" applyProtection="1">
      <alignment horizontal="center" vertical="center" wrapText="1"/>
      <protection hidden="1"/>
    </xf>
    <xf numFmtId="0" fontId="11" fillId="0" borderId="59" xfId="0" applyFont="1" applyBorder="1" applyAlignment="1" applyProtection="1">
      <alignment horizontal="center" vertical="center" wrapText="1"/>
      <protection hidden="1"/>
    </xf>
    <xf numFmtId="0" fontId="11" fillId="0" borderId="61" xfId="0" applyFont="1" applyBorder="1" applyAlignment="1" applyProtection="1">
      <alignment horizontal="center" vertical="center" wrapText="1"/>
      <protection hidden="1"/>
    </xf>
    <xf numFmtId="0" fontId="4" fillId="0" borderId="13" xfId="0" applyFont="1" applyFill="1" applyBorder="1" applyAlignment="1" applyProtection="1">
      <alignment horizontal="center" vertical="center" wrapText="1"/>
      <protection hidden="1"/>
    </xf>
    <xf numFmtId="0" fontId="4" fillId="0" borderId="32" xfId="0" applyFont="1" applyFill="1" applyBorder="1" applyAlignment="1" applyProtection="1">
      <alignment horizontal="center" vertical="center" wrapText="1"/>
      <protection hidden="1"/>
    </xf>
    <xf numFmtId="0" fontId="4" fillId="0" borderId="33" xfId="0" applyFont="1" applyFill="1" applyBorder="1" applyAlignment="1" applyProtection="1">
      <alignment horizontal="center" vertical="center" wrapText="1"/>
      <protection hidden="1"/>
    </xf>
    <xf numFmtId="0" fontId="11" fillId="0" borderId="4" xfId="0" applyFont="1" applyFill="1" applyBorder="1" applyAlignment="1" applyProtection="1">
      <alignment horizontal="center" vertical="center" wrapText="1"/>
      <protection hidden="1"/>
    </xf>
    <xf numFmtId="0" fontId="5" fillId="0" borderId="18" xfId="0" applyFont="1" applyFill="1" applyBorder="1" applyAlignment="1" applyProtection="1">
      <alignment horizontal="center" vertical="center" wrapText="1"/>
      <protection hidden="1"/>
    </xf>
    <xf numFmtId="0" fontId="0" fillId="0" borderId="5" xfId="0" applyFill="1" applyBorder="1" applyAlignment="1" applyProtection="1">
      <alignment horizontal="center" vertical="center"/>
      <protection hidden="1"/>
    </xf>
    <xf numFmtId="0" fontId="0" fillId="0" borderId="14" xfId="0" applyFill="1" applyBorder="1" applyAlignment="1" applyProtection="1">
      <alignment horizontal="center" vertical="center"/>
      <protection hidden="1"/>
    </xf>
    <xf numFmtId="0" fontId="9" fillId="0" borderId="4" xfId="0" applyFont="1" applyFill="1" applyBorder="1" applyAlignment="1" applyProtection="1">
      <alignment horizontal="center" vertical="center"/>
      <protection hidden="1"/>
    </xf>
    <xf numFmtId="0" fontId="0" fillId="0" borderId="4" xfId="0" applyFill="1" applyBorder="1" applyProtection="1">
      <protection hidden="1"/>
    </xf>
    <xf numFmtId="0" fontId="0" fillId="0" borderId="25" xfId="0" applyBorder="1"/>
    <xf numFmtId="0" fontId="0" fillId="0" borderId="24" xfId="0" applyBorder="1"/>
    <xf numFmtId="0" fontId="0" fillId="0" borderId="25" xfId="0" applyFill="1" applyBorder="1" applyAlignment="1" applyProtection="1">
      <alignment horizontal="center" vertical="center"/>
      <protection hidden="1"/>
    </xf>
    <xf numFmtId="0" fontId="22" fillId="0" borderId="21" xfId="0" applyFont="1" applyBorder="1" applyAlignment="1" applyProtection="1">
      <alignment horizontal="center"/>
      <protection hidden="1"/>
    </xf>
    <xf numFmtId="0" fontId="0" fillId="0" borderId="0" xfId="0" applyAlignment="1" applyProtection="1">
      <alignment horizontal="center" vertical="center" wrapText="1"/>
      <protection hidden="1"/>
    </xf>
    <xf numFmtId="0" fontId="21" fillId="3" borderId="14" xfId="0" applyFont="1" applyFill="1" applyBorder="1" applyAlignment="1">
      <alignment horizontal="center" vertical="center" wrapText="1"/>
    </xf>
    <xf numFmtId="0" fontId="21" fillId="3" borderId="24"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1" fillId="3" borderId="0" xfId="0" applyFont="1" applyFill="1" applyBorder="1" applyAlignment="1">
      <alignment horizontal="center" vertical="center" wrapText="1"/>
    </xf>
    <xf numFmtId="0" fontId="5" fillId="13" borderId="43" xfId="0" applyFont="1" applyFill="1" applyBorder="1" applyAlignment="1">
      <alignment horizontal="center" vertical="top" wrapText="1"/>
    </xf>
    <xf numFmtId="0" fontId="5" fillId="13" borderId="44" xfId="0" applyFont="1" applyFill="1" applyBorder="1" applyAlignment="1">
      <alignment horizontal="center" vertical="top" wrapText="1"/>
    </xf>
    <xf numFmtId="0" fontId="5" fillId="13" borderId="55" xfId="0" applyFont="1" applyFill="1" applyBorder="1" applyAlignment="1">
      <alignment horizontal="center" vertical="top" wrapText="1"/>
    </xf>
    <xf numFmtId="0" fontId="5" fillId="13" borderId="46" xfId="0" applyFont="1" applyFill="1" applyBorder="1" applyAlignment="1">
      <alignment horizontal="center" vertical="top" wrapText="1"/>
    </xf>
    <xf numFmtId="0" fontId="5" fillId="13" borderId="0" xfId="0" applyFont="1" applyFill="1" applyBorder="1" applyAlignment="1">
      <alignment horizontal="center" vertical="top" wrapText="1"/>
    </xf>
    <xf numFmtId="0" fontId="5" fillId="13" borderId="45" xfId="0" applyFont="1" applyFill="1" applyBorder="1" applyAlignment="1">
      <alignment horizontal="center" vertical="top" wrapText="1"/>
    </xf>
    <xf numFmtId="0" fontId="5" fillId="13" borderId="47" xfId="0" applyFont="1" applyFill="1" applyBorder="1" applyAlignment="1">
      <alignment horizontal="center" vertical="top" wrapText="1"/>
    </xf>
    <xf numFmtId="0" fontId="5" fillId="13" borderId="48" xfId="0" applyFont="1" applyFill="1" applyBorder="1" applyAlignment="1">
      <alignment horizontal="center" vertical="top" wrapText="1"/>
    </xf>
    <xf numFmtId="0" fontId="5" fillId="13" borderId="38" xfId="0" applyFont="1" applyFill="1" applyBorder="1" applyAlignment="1">
      <alignment horizontal="center" vertical="top" wrapText="1"/>
    </xf>
    <xf numFmtId="0" fontId="0" fillId="0" borderId="4" xfId="0" applyFill="1" applyBorder="1" applyAlignment="1" applyProtection="1">
      <alignment horizontal="center" vertical="center"/>
      <protection hidden="1"/>
    </xf>
    <xf numFmtId="0" fontId="0" fillId="0" borderId="9" xfId="0" applyFill="1" applyBorder="1" applyAlignment="1" applyProtection="1">
      <alignment horizontal="center" vertical="center"/>
      <protection hidden="1"/>
    </xf>
    <xf numFmtId="0" fontId="12" fillId="0" borderId="14" xfId="0" applyFont="1" applyFill="1" applyBorder="1" applyAlignment="1" applyProtection="1">
      <alignment horizontal="center" vertical="center"/>
      <protection hidden="1"/>
    </xf>
    <xf numFmtId="0" fontId="12" fillId="0" borderId="25" xfId="0" applyFont="1" applyFill="1" applyBorder="1" applyAlignment="1" applyProtection="1">
      <alignment horizontal="center" vertical="center"/>
      <protection hidden="1"/>
    </xf>
    <xf numFmtId="0" fontId="12" fillId="0" borderId="54" xfId="0" applyFont="1" applyFill="1" applyBorder="1" applyAlignment="1" applyProtection="1">
      <alignment horizontal="center" vertical="center"/>
      <protection hidden="1"/>
    </xf>
    <xf numFmtId="16" fontId="4" fillId="2" borderId="63" xfId="0" applyNumberFormat="1" applyFont="1" applyFill="1" applyBorder="1" applyAlignment="1" applyProtection="1">
      <alignment horizontal="right" vertical="center"/>
      <protection hidden="1"/>
    </xf>
    <xf numFmtId="16" fontId="4" fillId="2" borderId="7" xfId="0" applyNumberFormat="1" applyFont="1" applyFill="1" applyBorder="1" applyAlignment="1" applyProtection="1">
      <alignment horizontal="right" vertical="center"/>
      <protection hidden="1"/>
    </xf>
    <xf numFmtId="0" fontId="47" fillId="0" borderId="0" xfId="0" applyFont="1" applyAlignment="1">
      <alignment horizontal="right" vertical="top"/>
    </xf>
    <xf numFmtId="169" fontId="4" fillId="0" borderId="6" xfId="0" applyNumberFormat="1" applyFont="1" applyFill="1" applyBorder="1" applyAlignment="1" applyProtection="1">
      <alignment horizontal="center" vertical="center"/>
      <protection hidden="1"/>
    </xf>
    <xf numFmtId="171" fontId="4" fillId="0" borderId="7" xfId="0" applyNumberFormat="1" applyFont="1" applyFill="1" applyBorder="1" applyAlignment="1" applyProtection="1">
      <alignment horizontal="right" vertical="center" wrapText="1"/>
      <protection hidden="1"/>
    </xf>
    <xf numFmtId="171" fontId="2" fillId="2" borderId="7" xfId="0" applyNumberFormat="1" applyFont="1" applyFill="1" applyBorder="1" applyAlignment="1" applyProtection="1">
      <alignment horizontal="center" vertical="center" wrapText="1"/>
      <protection hidden="1"/>
    </xf>
    <xf numFmtId="171" fontId="2" fillId="2" borderId="62" xfId="0" applyNumberFormat="1" applyFont="1" applyFill="1" applyBorder="1" applyAlignment="1" applyProtection="1">
      <alignment horizontal="center" vertical="center" wrapText="1"/>
      <protection hidden="1"/>
    </xf>
    <xf numFmtId="0" fontId="48" fillId="12" borderId="0" xfId="0" applyFont="1" applyFill="1" applyAlignment="1">
      <alignment horizontal="center" vertical="center"/>
    </xf>
    <xf numFmtId="0" fontId="44" fillId="0" borderId="43" xfId="0" applyFont="1" applyBorder="1" applyAlignment="1">
      <alignment horizontal="left" wrapText="1"/>
    </xf>
    <xf numFmtId="0" fontId="44" fillId="0" borderId="44" xfId="0" applyFont="1" applyBorder="1" applyAlignment="1">
      <alignment horizontal="left" wrapText="1"/>
    </xf>
    <xf numFmtId="0" fontId="44" fillId="0" borderId="55" xfId="0" applyFont="1" applyBorder="1" applyAlignment="1">
      <alignment horizontal="left" wrapText="1"/>
    </xf>
    <xf numFmtId="0" fontId="1" fillId="0" borderId="47" xfId="0" applyFont="1" applyBorder="1" applyAlignment="1">
      <alignment horizontal="left" wrapText="1"/>
    </xf>
    <xf numFmtId="0" fontId="44" fillId="0" borderId="48" xfId="0" applyFont="1" applyBorder="1" applyAlignment="1">
      <alignment horizontal="left" wrapText="1"/>
    </xf>
    <xf numFmtId="0" fontId="44" fillId="0" borderId="38" xfId="0" applyFont="1" applyBorder="1" applyAlignment="1">
      <alignment horizontal="left" wrapText="1"/>
    </xf>
    <xf numFmtId="0" fontId="44" fillId="0" borderId="0" xfId="0" applyFont="1" applyAlignment="1">
      <alignment horizontal="left"/>
    </xf>
    <xf numFmtId="0" fontId="5" fillId="0" borderId="0" xfId="0" applyFont="1" applyAlignment="1">
      <alignment horizontal="left"/>
    </xf>
    <xf numFmtId="0" fontId="44" fillId="0" borderId="0" xfId="0" applyFont="1" applyAlignment="1">
      <alignment horizontal="left" vertical="top" wrapText="1"/>
    </xf>
    <xf numFmtId="0" fontId="5" fillId="0" borderId="0" xfId="0" applyFont="1" applyAlignment="1">
      <alignment horizontal="left" vertical="top" wrapText="1"/>
    </xf>
    <xf numFmtId="0" fontId="44" fillId="14" borderId="0" xfId="0" applyFont="1" applyFill="1" applyAlignment="1">
      <alignment horizontal="center"/>
    </xf>
    <xf numFmtId="167" fontId="0" fillId="2" borderId="65" xfId="0" applyNumberFormat="1" applyFill="1" applyBorder="1" applyAlignment="1" applyProtection="1">
      <alignment horizontal="center" vertical="center"/>
      <protection hidden="1"/>
    </xf>
    <xf numFmtId="167" fontId="0" fillId="2" borderId="28" xfId="0" applyNumberFormat="1" applyFill="1" applyBorder="1" applyAlignment="1" applyProtection="1">
      <alignment horizontal="center" vertical="center"/>
      <protection hidden="1"/>
    </xf>
    <xf numFmtId="0" fontId="4" fillId="0" borderId="35" xfId="0" applyFont="1" applyBorder="1" applyAlignment="1" applyProtection="1">
      <alignment horizontal="center" vertical="center" wrapText="1"/>
      <protection hidden="1"/>
    </xf>
    <xf numFmtId="0" fontId="4" fillId="0" borderId="21" xfId="0" applyFont="1" applyBorder="1" applyAlignment="1" applyProtection="1">
      <alignment horizontal="center" vertical="center" wrapText="1"/>
      <protection hidden="1"/>
    </xf>
    <xf numFmtId="0" fontId="4" fillId="0" borderId="18" xfId="0" applyFont="1" applyFill="1" applyBorder="1" applyAlignment="1" applyProtection="1">
      <alignment horizontal="center" vertical="center" wrapText="1"/>
      <protection hidden="1"/>
    </xf>
    <xf numFmtId="0" fontId="4" fillId="0" borderId="64" xfId="0" applyFont="1" applyFill="1" applyBorder="1" applyAlignment="1" applyProtection="1">
      <alignment horizontal="center" vertical="center" wrapText="1"/>
      <protection hidden="1"/>
    </xf>
    <xf numFmtId="0" fontId="11" fillId="0" borderId="65" xfId="0" applyFont="1" applyBorder="1" applyAlignment="1" applyProtection="1">
      <alignment horizontal="center" vertical="center" wrapText="1"/>
      <protection hidden="1"/>
    </xf>
    <xf numFmtId="0" fontId="11" fillId="0" borderId="66" xfId="0" applyFont="1" applyBorder="1" applyAlignment="1" applyProtection="1">
      <alignment horizontal="center" vertical="center" wrapText="1"/>
      <protection hidden="1"/>
    </xf>
    <xf numFmtId="0" fontId="40" fillId="0" borderId="35" xfId="0" applyFont="1" applyBorder="1" applyAlignment="1" applyProtection="1">
      <alignment horizontal="right" vertical="center"/>
      <protection hidden="1"/>
    </xf>
    <xf numFmtId="0" fontId="40" fillId="0" borderId="21" xfId="0" applyFont="1" applyBorder="1" applyAlignment="1" applyProtection="1">
      <alignment horizontal="right" vertical="center"/>
      <protection hidden="1"/>
    </xf>
    <xf numFmtId="171" fontId="36" fillId="0" borderId="21" xfId="0" applyNumberFormat="1" applyFont="1" applyBorder="1" applyAlignment="1" applyProtection="1">
      <alignment horizontal="center" vertical="center"/>
      <protection hidden="1"/>
    </xf>
    <xf numFmtId="171" fontId="36" fillId="0" borderId="67" xfId="0" applyNumberFormat="1" applyFont="1" applyBorder="1" applyAlignment="1" applyProtection="1">
      <alignment horizontal="center" vertical="center"/>
      <protection hidden="1"/>
    </xf>
    <xf numFmtId="0" fontId="13" fillId="0" borderId="6" xfId="0" applyFont="1" applyBorder="1" applyAlignment="1" applyProtection="1">
      <alignment horizontal="center" vertical="center" wrapText="1"/>
      <protection hidden="1"/>
    </xf>
    <xf numFmtId="169" fontId="4" fillId="0" borderId="8" xfId="0" applyNumberFormat="1" applyFont="1" applyFill="1" applyBorder="1" applyAlignment="1" applyProtection="1">
      <alignment horizontal="center" vertical="center"/>
      <protection hidden="1"/>
    </xf>
    <xf numFmtId="0" fontId="4" fillId="0" borderId="2" xfId="0" applyFont="1" applyBorder="1" applyAlignment="1" applyProtection="1">
      <alignment horizontal="left" vertical="center" wrapText="1"/>
      <protection hidden="1"/>
    </xf>
    <xf numFmtId="0" fontId="4" fillId="0" borderId="5" xfId="0" applyFont="1" applyBorder="1" applyAlignment="1" applyProtection="1">
      <alignment horizontal="left" vertical="center" wrapText="1"/>
      <protection hidden="1"/>
    </xf>
    <xf numFmtId="0" fontId="4" fillId="0" borderId="5" xfId="0" applyFont="1" applyBorder="1" applyAlignment="1" applyProtection="1">
      <alignment horizontal="center" vertical="center" wrapText="1"/>
      <protection hidden="1"/>
    </xf>
    <xf numFmtId="0" fontId="4" fillId="0" borderId="1" xfId="0" applyFont="1" applyBorder="1" applyAlignment="1" applyProtection="1">
      <alignment horizontal="left" vertical="center" wrapText="1"/>
      <protection hidden="1"/>
    </xf>
    <xf numFmtId="0" fontId="4" fillId="0" borderId="4" xfId="0" applyFont="1" applyBorder="1" applyAlignment="1" applyProtection="1">
      <alignment horizontal="left" vertical="center" wrapText="1"/>
      <protection hidden="1"/>
    </xf>
    <xf numFmtId="0" fontId="4" fillId="0" borderId="68" xfId="0" applyFont="1" applyFill="1" applyBorder="1" applyAlignment="1" applyProtection="1">
      <alignment horizontal="center" vertical="center"/>
      <protection hidden="1"/>
    </xf>
    <xf numFmtId="0" fontId="4" fillId="0" borderId="19" xfId="0" applyFont="1" applyFill="1" applyBorder="1" applyAlignment="1" applyProtection="1">
      <alignment horizontal="center" vertical="center"/>
      <protection hidden="1"/>
    </xf>
    <xf numFmtId="0" fontId="4" fillId="0" borderId="69" xfId="0" applyFont="1" applyFill="1" applyBorder="1" applyAlignment="1" applyProtection="1">
      <alignment horizontal="center" vertical="center"/>
      <protection hidden="1"/>
    </xf>
    <xf numFmtId="169" fontId="4" fillId="0" borderId="19" xfId="0" applyNumberFormat="1" applyFont="1" applyFill="1" applyBorder="1" applyAlignment="1" applyProtection="1">
      <alignment horizontal="center" vertical="center"/>
      <protection hidden="1"/>
    </xf>
    <xf numFmtId="169" fontId="4" fillId="0" borderId="69" xfId="0" applyNumberFormat="1" applyFont="1" applyFill="1" applyBorder="1" applyAlignment="1" applyProtection="1">
      <alignment horizontal="center" vertical="center"/>
      <protection hidden="1"/>
    </xf>
    <xf numFmtId="0" fontId="4" fillId="0" borderId="4" xfId="0" applyFont="1" applyBorder="1" applyAlignment="1" applyProtection="1">
      <alignment horizontal="center" vertical="center" wrapText="1"/>
      <protection hidden="1"/>
    </xf>
    <xf numFmtId="0" fontId="26" fillId="0" borderId="21" xfId="0" applyFont="1" applyBorder="1" applyAlignment="1" applyProtection="1">
      <alignment horizontal="center"/>
      <protection hidden="1"/>
    </xf>
    <xf numFmtId="0" fontId="48" fillId="12" borderId="43" xfId="0" applyFont="1" applyFill="1" applyBorder="1" applyAlignment="1">
      <alignment horizontal="center" vertical="center"/>
    </xf>
    <xf numFmtId="0" fontId="48" fillId="12" borderId="55" xfId="0" applyFont="1" applyFill="1" applyBorder="1" applyAlignment="1">
      <alignment horizontal="center" vertical="center"/>
    </xf>
    <xf numFmtId="0" fontId="48" fillId="12" borderId="47" xfId="0" applyFont="1" applyFill="1" applyBorder="1" applyAlignment="1">
      <alignment horizontal="center" vertical="center"/>
    </xf>
    <xf numFmtId="0" fontId="48" fillId="12" borderId="38" xfId="0" applyFont="1" applyFill="1" applyBorder="1" applyAlignment="1">
      <alignment horizontal="center" vertical="center"/>
    </xf>
    <xf numFmtId="0" fontId="21" fillId="3" borderId="35" xfId="0" applyFont="1" applyFill="1" applyBorder="1" applyAlignment="1">
      <alignment horizontal="center"/>
    </xf>
    <xf numFmtId="0" fontId="21" fillId="3" borderId="21" xfId="0" applyFont="1" applyFill="1" applyBorder="1" applyAlignment="1">
      <alignment horizontal="center"/>
    </xf>
    <xf numFmtId="171" fontId="22" fillId="0" borderId="21" xfId="0" applyNumberFormat="1" applyFont="1" applyBorder="1" applyAlignment="1" applyProtection="1">
      <alignment horizontal="center" vertical="center"/>
      <protection hidden="1"/>
    </xf>
    <xf numFmtId="171" fontId="22" fillId="0" borderId="67" xfId="0" applyNumberFormat="1" applyFont="1" applyBorder="1" applyAlignment="1" applyProtection="1">
      <alignment horizontal="center" vertical="center"/>
      <protection hidden="1"/>
    </xf>
    <xf numFmtId="0" fontId="44" fillId="0" borderId="47" xfId="0" applyFont="1" applyBorder="1" applyAlignment="1">
      <alignment horizontal="left" wrapText="1"/>
    </xf>
    <xf numFmtId="167" fontId="31" fillId="0" borderId="14" xfId="0" applyNumberFormat="1" applyFont="1" applyBorder="1" applyAlignment="1">
      <alignment horizontal="center" vertical="center"/>
    </xf>
    <xf numFmtId="167" fontId="31" fillId="0" borderId="25" xfId="0" applyNumberFormat="1" applyFont="1" applyBorder="1" applyAlignment="1">
      <alignment horizontal="center" vertical="center"/>
    </xf>
    <xf numFmtId="167" fontId="31" fillId="0" borderId="24" xfId="0" applyNumberFormat="1" applyFont="1" applyBorder="1" applyAlignment="1">
      <alignment horizontal="center" vertical="center"/>
    </xf>
    <xf numFmtId="167" fontId="4" fillId="0" borderId="14" xfId="0" applyNumberFormat="1" applyFont="1" applyBorder="1" applyAlignment="1" applyProtection="1">
      <alignment horizontal="center" vertical="center"/>
    </xf>
    <xf numFmtId="167" fontId="4" fillId="0" borderId="24" xfId="0" applyNumberFormat="1" applyFont="1" applyBorder="1" applyAlignment="1" applyProtection="1">
      <alignment horizontal="center" vertical="center"/>
    </xf>
    <xf numFmtId="0" fontId="34" fillId="0" borderId="14" xfId="0" applyFont="1" applyFill="1" applyBorder="1" applyAlignment="1" applyProtection="1">
      <alignment horizontal="center" vertical="center"/>
    </xf>
    <xf numFmtId="0" fontId="34" fillId="0" borderId="25" xfId="0" applyFont="1" applyFill="1" applyBorder="1" applyAlignment="1" applyProtection="1">
      <alignment horizontal="center" vertical="center"/>
    </xf>
    <xf numFmtId="0" fontId="5" fillId="0" borderId="25" xfId="0" applyFont="1" applyFill="1" applyBorder="1" applyAlignment="1" applyProtection="1">
      <alignment horizontal="center" vertical="center"/>
    </xf>
    <xf numFmtId="0" fontId="34" fillId="0" borderId="14" xfId="0" applyFont="1" applyBorder="1" applyAlignment="1" applyProtection="1">
      <alignment horizontal="right" vertical="center"/>
    </xf>
    <xf numFmtId="0" fontId="34" fillId="0" borderId="25" xfId="0" applyFont="1" applyBorder="1" applyAlignment="1" applyProtection="1">
      <alignment horizontal="right" vertical="center"/>
    </xf>
    <xf numFmtId="0" fontId="34" fillId="0" borderId="24" xfId="0" applyFont="1" applyFill="1" applyBorder="1" applyAlignment="1" applyProtection="1">
      <alignment horizontal="center" vertical="center"/>
    </xf>
    <xf numFmtId="0" fontId="34" fillId="0" borderId="5" xfId="0" applyFont="1" applyBorder="1" applyAlignment="1" applyProtection="1">
      <alignment horizontal="left" vertical="center" wrapText="1"/>
    </xf>
    <xf numFmtId="0" fontId="34" fillId="0" borderId="14" xfId="0" applyFont="1" applyBorder="1" applyAlignment="1" applyProtection="1">
      <alignment horizontal="left" vertical="center" wrapText="1"/>
    </xf>
    <xf numFmtId="0" fontId="34" fillId="0" borderId="5" xfId="0" applyFont="1" applyFill="1" applyBorder="1" applyAlignment="1" applyProtection="1">
      <alignment horizontal="left" vertical="center"/>
    </xf>
    <xf numFmtId="0" fontId="30" fillId="0" borderId="21" xfId="0" applyFont="1" applyBorder="1" applyAlignment="1">
      <alignment horizontal="right"/>
    </xf>
    <xf numFmtId="0" fontId="37" fillId="0" borderId="25" xfId="0" applyFont="1" applyBorder="1" applyAlignment="1" applyProtection="1">
      <alignment horizontal="left" vertical="center"/>
    </xf>
    <xf numFmtId="0" fontId="37" fillId="0" borderId="24" xfId="0" applyFont="1" applyBorder="1" applyAlignment="1" applyProtection="1">
      <alignment horizontal="left" vertical="center"/>
    </xf>
    <xf numFmtId="0" fontId="16" fillId="0" borderId="25" xfId="0" applyFont="1" applyBorder="1" applyAlignment="1" applyProtection="1">
      <alignment horizontal="left" vertical="center"/>
    </xf>
    <xf numFmtId="0" fontId="16" fillId="0" borderId="24" xfId="0" applyFont="1" applyBorder="1" applyAlignment="1" applyProtection="1">
      <alignment horizontal="left" vertical="center"/>
    </xf>
    <xf numFmtId="0" fontId="31" fillId="0" borderId="34" xfId="0" applyFont="1" applyBorder="1" applyAlignment="1" applyProtection="1">
      <alignment horizontal="center" vertical="center"/>
    </xf>
    <xf numFmtId="0" fontId="31" fillId="0" borderId="25" xfId="0" applyFont="1" applyBorder="1" applyAlignment="1" applyProtection="1">
      <alignment horizontal="center" vertical="center"/>
    </xf>
    <xf numFmtId="0" fontId="31" fillId="0" borderId="24" xfId="0" applyFont="1" applyBorder="1" applyAlignment="1" applyProtection="1">
      <alignment horizontal="center" vertical="center"/>
    </xf>
    <xf numFmtId="168" fontId="6" fillId="0" borderId="21" xfId="0" applyNumberFormat="1" applyFont="1" applyBorder="1" applyAlignment="1" applyProtection="1">
      <alignment horizontal="left" vertical="center"/>
    </xf>
    <xf numFmtId="0" fontId="34" fillId="0" borderId="14" xfId="0" applyFont="1" applyBorder="1" applyAlignment="1">
      <alignment horizontal="center" vertical="top"/>
    </xf>
    <xf numFmtId="0" fontId="34" fillId="0" borderId="25" xfId="0" applyFont="1" applyBorder="1" applyAlignment="1">
      <alignment horizontal="center" vertical="top"/>
    </xf>
    <xf numFmtId="0" fontId="16" fillId="0" borderId="34" xfId="0" applyFont="1" applyBorder="1" applyAlignment="1" applyProtection="1">
      <alignment horizontal="left" vertical="center"/>
    </xf>
    <xf numFmtId="0" fontId="34" fillId="0" borderId="5" xfId="0" applyFont="1" applyBorder="1" applyAlignment="1" applyProtection="1">
      <alignment horizontal="center" vertical="center" wrapText="1"/>
    </xf>
    <xf numFmtId="0" fontId="34" fillId="0" borderId="14" xfId="0" applyFont="1" applyBorder="1" applyAlignment="1" applyProtection="1">
      <alignment horizontal="center" vertical="center" wrapText="1"/>
    </xf>
    <xf numFmtId="0" fontId="34" fillId="0" borderId="25" xfId="0" applyFont="1" applyBorder="1" applyAlignment="1" applyProtection="1">
      <alignment horizontal="left" vertical="center" wrapText="1"/>
    </xf>
    <xf numFmtId="0" fontId="31" fillId="0" borderId="34" xfId="0" applyFont="1" applyBorder="1" applyAlignment="1" applyProtection="1">
      <alignment horizontal="left" vertical="center"/>
    </xf>
    <xf numFmtId="0" fontId="31" fillId="0" borderId="37" xfId="0" applyFont="1" applyBorder="1" applyAlignment="1" applyProtection="1">
      <alignment horizontal="left" vertical="center"/>
    </xf>
    <xf numFmtId="0" fontId="34" fillId="0" borderId="14" xfId="0" applyFont="1" applyBorder="1" applyAlignment="1" applyProtection="1">
      <alignment horizontal="left" vertical="top"/>
    </xf>
    <xf numFmtId="0" fontId="34" fillId="0" borderId="25" xfId="0" applyFont="1" applyBorder="1" applyAlignment="1" applyProtection="1">
      <alignment horizontal="left" vertical="top"/>
    </xf>
    <xf numFmtId="0" fontId="5" fillId="0" borderId="5"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15" fillId="0" borderId="70" xfId="0" applyFont="1" applyBorder="1" applyAlignment="1" applyProtection="1">
      <alignment horizontal="center" vertical="top"/>
    </xf>
    <xf numFmtId="0" fontId="15" fillId="0" borderId="0" xfId="0" applyFont="1" applyBorder="1" applyAlignment="1" applyProtection="1">
      <alignment horizontal="center" vertical="top"/>
    </xf>
    <xf numFmtId="172" fontId="0" fillId="0" borderId="71" xfId="0" quotePrefix="1" applyNumberFormat="1" applyBorder="1" applyAlignment="1">
      <alignment horizontal="center"/>
    </xf>
    <xf numFmtId="0" fontId="30" fillId="0" borderId="0" xfId="0" applyFont="1" applyFill="1" applyAlignment="1" applyProtection="1">
      <alignment horizontal="left" vertical="center" wrapText="1"/>
    </xf>
    <xf numFmtId="0" fontId="30" fillId="0" borderId="71" xfId="0" applyFont="1" applyFill="1" applyBorder="1" applyAlignment="1" applyProtection="1">
      <alignment horizontal="center" wrapText="1"/>
    </xf>
    <xf numFmtId="0" fontId="12" fillId="0" borderId="21" xfId="0" applyFont="1" applyFill="1" applyBorder="1" applyAlignment="1" applyProtection="1">
      <alignment horizontal="center"/>
    </xf>
    <xf numFmtId="0" fontId="14" fillId="0" borderId="0" xfId="0" applyFont="1" applyFill="1" applyAlignment="1" applyProtection="1">
      <alignment horizontal="left" vertical="center" wrapText="1"/>
    </xf>
    <xf numFmtId="0" fontId="4" fillId="0" borderId="14" xfId="0" applyFont="1" applyFill="1" applyBorder="1" applyAlignment="1" applyProtection="1">
      <alignment horizontal="center" vertical="center" wrapText="1"/>
    </xf>
    <xf numFmtId="0" fontId="4" fillId="0" borderId="25" xfId="0" applyFont="1" applyFill="1" applyBorder="1" applyAlignment="1" applyProtection="1">
      <alignment horizontal="center" vertical="center" wrapText="1"/>
    </xf>
    <xf numFmtId="170" fontId="31" fillId="0" borderId="14" xfId="0" applyNumberFormat="1" applyFont="1" applyFill="1" applyBorder="1" applyAlignment="1" applyProtection="1">
      <alignment horizontal="center" vertical="center"/>
      <protection locked="0"/>
    </xf>
    <xf numFmtId="170" fontId="31" fillId="0" borderId="24" xfId="0" applyNumberFormat="1" applyFont="1" applyFill="1" applyBorder="1" applyAlignment="1" applyProtection="1">
      <alignment horizontal="center" vertical="center"/>
      <protection locked="0"/>
    </xf>
    <xf numFmtId="0" fontId="12" fillId="0" borderId="25" xfId="0" applyFont="1" applyFill="1" applyBorder="1" applyAlignment="1" applyProtection="1">
      <alignment horizontal="left"/>
      <protection locked="0"/>
    </xf>
    <xf numFmtId="0" fontId="12" fillId="0" borderId="24" xfId="0" applyFont="1" applyFill="1" applyBorder="1" applyAlignment="1" applyProtection="1">
      <alignment horizontal="left"/>
      <protection locked="0"/>
    </xf>
    <xf numFmtId="0" fontId="1" fillId="0" borderId="14" xfId="0" applyFont="1" applyFill="1" applyBorder="1" applyAlignment="1" applyProtection="1">
      <alignment horizontal="center" vertical="center" shrinkToFit="1"/>
      <protection hidden="1"/>
    </xf>
    <xf numFmtId="0" fontId="1" fillId="0" borderId="25" xfId="0" applyFont="1" applyFill="1" applyBorder="1" applyAlignment="1" applyProtection="1">
      <alignment horizontal="center" vertical="center" shrinkToFit="1"/>
      <protection hidden="1"/>
    </xf>
    <xf numFmtId="0" fontId="1" fillId="0" borderId="24" xfId="0" applyFont="1" applyFill="1" applyBorder="1" applyAlignment="1" applyProtection="1">
      <alignment horizontal="center" vertical="center" shrinkToFit="1"/>
      <protection hidden="1"/>
    </xf>
    <xf numFmtId="0" fontId="34" fillId="0" borderId="12" xfId="0" applyFont="1" applyBorder="1" applyAlignment="1" applyProtection="1">
      <alignment horizontal="left" vertical="top"/>
    </xf>
    <xf numFmtId="0" fontId="34" fillId="0" borderId="34" xfId="0" applyFont="1" applyBorder="1" applyAlignment="1" applyProtection="1">
      <alignment horizontal="left" vertical="top"/>
    </xf>
    <xf numFmtId="0" fontId="14" fillId="0" borderId="5" xfId="0" applyFont="1" applyFill="1" applyBorder="1" applyAlignment="1" applyProtection="1">
      <alignment horizontal="center" vertical="center" wrapText="1"/>
    </xf>
    <xf numFmtId="0" fontId="11" fillId="0" borderId="5" xfId="0" applyFont="1" applyBorder="1" applyAlignment="1" applyProtection="1">
      <alignment horizontal="center" vertical="center" wrapText="1"/>
    </xf>
    <xf numFmtId="171" fontId="31" fillId="0" borderId="72" xfId="0" applyNumberFormat="1" applyFont="1" applyBorder="1" applyAlignment="1">
      <alignment horizontal="center" vertical="center"/>
    </xf>
    <xf numFmtId="171" fontId="31" fillId="0" borderId="73" xfId="0" applyNumberFormat="1" applyFont="1" applyBorder="1" applyAlignment="1">
      <alignment horizontal="center" vertical="center"/>
    </xf>
    <xf numFmtId="0" fontId="14" fillId="0" borderId="14" xfId="0" applyFont="1" applyFill="1" applyBorder="1" applyAlignment="1" applyProtection="1">
      <alignment horizontal="left"/>
    </xf>
    <xf numFmtId="0" fontId="14" fillId="0" borderId="25" xfId="0" applyFont="1" applyFill="1" applyBorder="1" applyAlignment="1" applyProtection="1">
      <alignment horizontal="left"/>
    </xf>
    <xf numFmtId="0" fontId="12" fillId="0" borderId="14" xfId="0" applyFont="1" applyFill="1" applyBorder="1" applyAlignment="1" applyProtection="1">
      <alignment horizontal="left"/>
      <protection locked="0"/>
    </xf>
    <xf numFmtId="0" fontId="12" fillId="0" borderId="14" xfId="0" applyFont="1" applyFill="1" applyBorder="1" applyAlignment="1" applyProtection="1">
      <alignment horizontal="center" vertical="center" shrinkToFit="1"/>
      <protection locked="0"/>
    </xf>
    <xf numFmtId="0" fontId="12" fillId="0" borderId="25" xfId="0" applyFont="1" applyFill="1" applyBorder="1" applyAlignment="1" applyProtection="1">
      <alignment horizontal="center" vertical="center" shrinkToFit="1"/>
      <protection locked="0"/>
    </xf>
    <xf numFmtId="0" fontId="12" fillId="0" borderId="24" xfId="0" applyFont="1" applyFill="1" applyBorder="1" applyAlignment="1" applyProtection="1">
      <alignment horizontal="center" vertical="center" shrinkToFit="1"/>
      <protection locked="0"/>
    </xf>
    <xf numFmtId="0" fontId="1" fillId="0" borderId="14" xfId="0" applyFont="1" applyFill="1" applyBorder="1" applyAlignment="1" applyProtection="1">
      <alignment horizontal="center" vertical="center" shrinkToFit="1"/>
      <protection locked="0"/>
    </xf>
    <xf numFmtId="0" fontId="1" fillId="0" borderId="25" xfId="0" applyFont="1" applyFill="1" applyBorder="1" applyAlignment="1" applyProtection="1">
      <alignment horizontal="center" vertical="center" shrinkToFit="1"/>
      <protection locked="0"/>
    </xf>
    <xf numFmtId="0" fontId="1" fillId="0" borderId="24" xfId="0" applyFont="1" applyFill="1" applyBorder="1" applyAlignment="1" applyProtection="1">
      <alignment horizontal="center" vertical="center" shrinkToFit="1"/>
      <protection locked="0"/>
    </xf>
    <xf numFmtId="0" fontId="14" fillId="0" borderId="14" xfId="0" applyFont="1" applyBorder="1" applyAlignment="1" applyProtection="1">
      <alignment horizontal="center" vertical="center" wrapText="1"/>
    </xf>
    <xf numFmtId="0" fontId="14" fillId="0" borderId="24" xfId="0" applyFont="1" applyBorder="1" applyAlignment="1" applyProtection="1">
      <alignment horizontal="center" vertical="center" wrapText="1"/>
    </xf>
    <xf numFmtId="0" fontId="4" fillId="0" borderId="21" xfId="0" applyFont="1" applyFill="1" applyBorder="1" applyAlignment="1" applyProtection="1">
      <alignment vertical="center"/>
    </xf>
    <xf numFmtId="0" fontId="4" fillId="0" borderId="34" xfId="0" applyFont="1" applyFill="1" applyBorder="1" applyAlignment="1" applyProtection="1">
      <alignment horizontal="left" vertical="center" wrapText="1"/>
    </xf>
    <xf numFmtId="0" fontId="34" fillId="0" borderId="14" xfId="0" applyFont="1" applyFill="1" applyBorder="1" applyAlignment="1" applyProtection="1">
      <alignment horizontal="left" vertical="center"/>
    </xf>
    <xf numFmtId="0" fontId="34" fillId="0" borderId="25" xfId="0" applyFont="1" applyFill="1" applyBorder="1" applyAlignment="1" applyProtection="1">
      <alignment horizontal="left" vertical="center"/>
    </xf>
    <xf numFmtId="0" fontId="4" fillId="0" borderId="34" xfId="0" applyFont="1" applyFill="1" applyBorder="1" applyAlignment="1" applyProtection="1">
      <alignment horizontal="left" vertical="center"/>
    </xf>
    <xf numFmtId="0" fontId="14" fillId="0" borderId="14" xfId="0" applyFont="1" applyFill="1" applyBorder="1" applyAlignment="1" applyProtection="1">
      <alignment horizontal="center" vertical="center"/>
    </xf>
    <xf numFmtId="0" fontId="14" fillId="0" borderId="25" xfId="0" applyFont="1" applyFill="1" applyBorder="1" applyAlignment="1" applyProtection="1">
      <alignment horizontal="center" vertical="center"/>
    </xf>
    <xf numFmtId="0" fontId="14" fillId="0" borderId="24" xfId="0" applyFont="1" applyFill="1" applyBorder="1" applyAlignment="1" applyProtection="1">
      <alignment horizontal="center" vertical="center"/>
    </xf>
    <xf numFmtId="170" fontId="31" fillId="0" borderId="12" xfId="0" applyNumberFormat="1" applyFont="1" applyFill="1" applyBorder="1" applyAlignment="1" applyProtection="1">
      <alignment horizontal="center" vertical="center"/>
      <protection locked="0"/>
    </xf>
    <xf numFmtId="170" fontId="31" fillId="0" borderId="37" xfId="0" applyNumberFormat="1" applyFont="1" applyFill="1" applyBorder="1" applyAlignment="1" applyProtection="1">
      <alignment horizontal="center" vertical="center"/>
      <protection locked="0"/>
    </xf>
    <xf numFmtId="0" fontId="14" fillId="0" borderId="21" xfId="0" applyFont="1" applyFill="1" applyBorder="1" applyAlignment="1" applyProtection="1">
      <alignment horizontal="center"/>
    </xf>
    <xf numFmtId="0" fontId="5" fillId="0" borderId="24" xfId="0" applyFont="1" applyFill="1" applyBorder="1" applyAlignment="1" applyProtection="1">
      <alignment horizontal="center" vertical="center"/>
    </xf>
    <xf numFmtId="0" fontId="5" fillId="0" borderId="5" xfId="0" applyFont="1" applyFill="1" applyBorder="1" applyAlignment="1" applyProtection="1">
      <alignment horizontal="center" vertical="center"/>
    </xf>
    <xf numFmtId="0" fontId="35" fillId="0" borderId="0" xfId="0" applyNumberFormat="1" applyFont="1" applyAlignment="1">
      <alignment horizontal="center"/>
    </xf>
  </cellXfs>
  <cellStyles count="1">
    <cellStyle name="Standard" xfId="0" builtinId="0"/>
  </cellStyles>
  <dxfs count="29">
    <dxf>
      <font>
        <color rgb="FF006100"/>
      </font>
      <fill>
        <patternFill>
          <bgColor rgb="FFC6EFCE"/>
        </patternFill>
      </fill>
    </dxf>
    <dxf>
      <font>
        <color rgb="FF006100"/>
      </font>
      <fill>
        <patternFill>
          <bgColor rgb="FFC6EFCE"/>
        </patternFill>
      </fill>
    </dxf>
    <dxf>
      <font>
        <b/>
        <i val="0"/>
        <condense val="0"/>
        <extend val="0"/>
        <color auto="1"/>
      </font>
      <fill>
        <patternFill>
          <bgColor indexed="22"/>
        </patternFill>
      </fill>
    </dxf>
    <dxf>
      <font>
        <b/>
        <i val="0"/>
        <condense val="0"/>
        <extend val="0"/>
        <color indexed="9"/>
      </font>
      <fill>
        <patternFill>
          <bgColor indexed="10"/>
        </patternFill>
      </fill>
    </dxf>
    <dxf>
      <font>
        <b/>
        <i val="0"/>
        <condense val="0"/>
        <extend val="0"/>
        <color indexed="9"/>
      </font>
      <fill>
        <patternFill>
          <bgColor indexed="10"/>
        </patternFill>
      </fill>
    </dxf>
    <dxf>
      <font>
        <color rgb="FF006100"/>
      </font>
      <fill>
        <patternFill>
          <bgColor rgb="FFC6EFCE"/>
        </patternFill>
      </fill>
    </dxf>
    <dxf>
      <font>
        <b/>
        <i val="0"/>
        <condense val="0"/>
        <extend val="0"/>
        <color indexed="9"/>
      </font>
      <fill>
        <patternFill>
          <bgColor indexed="10"/>
        </patternFill>
      </fill>
    </dxf>
    <dxf>
      <font>
        <b/>
        <i val="0"/>
        <condense val="0"/>
        <extend val="0"/>
        <color auto="1"/>
      </font>
      <fill>
        <patternFill>
          <bgColor indexed="22"/>
        </patternFill>
      </fill>
    </dxf>
    <dxf>
      <font>
        <b/>
        <i val="0"/>
        <condense val="0"/>
        <extend val="0"/>
        <color indexed="9"/>
      </font>
      <fill>
        <patternFill>
          <bgColor indexed="10"/>
        </patternFill>
      </fill>
    </dxf>
    <dxf>
      <font>
        <b/>
        <i val="0"/>
        <condense val="0"/>
        <extend val="0"/>
        <color indexed="9"/>
      </font>
      <fill>
        <patternFill>
          <bgColor indexed="1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ndense val="0"/>
        <extend val="0"/>
        <color auto="1"/>
      </font>
      <fill>
        <patternFill>
          <bgColor indexed="22"/>
        </patternFill>
      </fill>
    </dxf>
    <dxf>
      <font>
        <b/>
        <i val="0"/>
        <condense val="0"/>
        <extend val="0"/>
        <color indexed="9"/>
      </font>
      <fill>
        <patternFill>
          <bgColor indexed="10"/>
        </patternFill>
      </fill>
    </dxf>
    <dxf>
      <font>
        <b/>
        <i val="0"/>
        <condense val="0"/>
        <extend val="0"/>
        <color indexed="9"/>
      </font>
      <fill>
        <patternFill>
          <bgColor indexed="1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auto="1"/>
      </font>
      <fill>
        <patternFill>
          <bgColor indexed="22"/>
        </patternFill>
      </fill>
    </dxf>
    <dxf>
      <font>
        <b/>
        <i val="0"/>
        <condense val="0"/>
        <extend val="0"/>
        <color indexed="9"/>
      </font>
      <fill>
        <patternFill>
          <bgColor indexed="10"/>
        </patternFill>
      </fill>
    </dxf>
    <dxf>
      <font>
        <b/>
        <i val="0"/>
        <condense val="0"/>
        <extend val="0"/>
        <color indexed="9"/>
      </font>
      <fill>
        <patternFill>
          <bgColor indexed="10"/>
        </patternFill>
      </fill>
    </dxf>
    <dxf>
      <font>
        <color theme="0"/>
      </font>
      <fill>
        <patternFill>
          <bgColor rgb="FFFF0000"/>
        </patternFill>
      </fill>
    </dxf>
    <dxf>
      <font>
        <color theme="0"/>
      </font>
      <fill>
        <patternFill>
          <bgColor rgb="FFFF0000"/>
        </patternFill>
      </fill>
    </dxf>
    <dxf>
      <fill>
        <patternFill>
          <bgColor rgb="FF92D050"/>
        </patternFill>
      </fill>
    </dxf>
    <dxf>
      <font>
        <b/>
        <i val="0"/>
        <condense val="0"/>
        <extend val="0"/>
        <color indexed="9"/>
      </font>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9</xdr:col>
      <xdr:colOff>82550</xdr:colOff>
      <xdr:row>48</xdr:row>
      <xdr:rowOff>92075</xdr:rowOff>
    </xdr:from>
    <xdr:ext cx="209362" cy="264560"/>
    <xdr:sp macro="" textlink="">
      <xdr:nvSpPr>
        <xdr:cNvPr id="2" name="Textfeld 1">
          <a:extLst>
            <a:ext uri="{FF2B5EF4-FFF2-40B4-BE49-F238E27FC236}">
              <a16:creationId xmlns:a16="http://schemas.microsoft.com/office/drawing/2014/main" id="{B2BB0DC8-DCCD-4EA7-B6B6-4EEB27A99F3C}"/>
            </a:ext>
          </a:extLst>
        </xdr:cNvPr>
        <xdr:cNvSpPr txBox="1"/>
      </xdr:nvSpPr>
      <xdr:spPr>
        <a:xfrm>
          <a:off x="3770210" y="86371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de-DE"/>
        </a:p>
      </xdr:txBody>
    </xdr:sp>
    <xdr:clientData/>
  </xdr:one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showGridLines="0" showRowColHeaders="0" showZeros="0" zoomScale="141" workbookViewId="0">
      <selection activeCell="A16" sqref="A16"/>
    </sheetView>
  </sheetViews>
  <sheetFormatPr baseColWidth="10" defaultRowHeight="12.75" x14ac:dyDescent="0.2"/>
  <cols>
    <col min="1" max="1" width="27.85546875" customWidth="1"/>
    <col min="2" max="2" width="79.85546875" customWidth="1"/>
  </cols>
  <sheetData>
    <row r="1" spans="1:5" ht="18" x14ac:dyDescent="0.2">
      <c r="A1" s="185" t="s">
        <v>119</v>
      </c>
      <c r="B1" s="186"/>
    </row>
    <row r="2" spans="1:5" ht="32.1" customHeight="1" x14ac:dyDescent="0.25">
      <c r="A2" s="111" t="s">
        <v>72</v>
      </c>
      <c r="B2" s="112" t="s">
        <v>147</v>
      </c>
    </row>
    <row r="3" spans="1:5" ht="42.75" customHeight="1" x14ac:dyDescent="0.2">
      <c r="A3" s="65" t="s">
        <v>111</v>
      </c>
      <c r="B3" s="75" t="s">
        <v>162</v>
      </c>
    </row>
    <row r="4" spans="1:5" ht="53.1" customHeight="1" x14ac:dyDescent="0.2">
      <c r="A4" s="146" t="s">
        <v>154</v>
      </c>
      <c r="B4" s="75" t="s">
        <v>153</v>
      </c>
    </row>
    <row r="5" spans="1:5" ht="42" customHeight="1" x14ac:dyDescent="0.2">
      <c r="A5" s="73" t="s">
        <v>73</v>
      </c>
      <c r="B5" s="75" t="s">
        <v>148</v>
      </c>
      <c r="E5" s="157" t="s">
        <v>161</v>
      </c>
    </row>
    <row r="6" spans="1:5" ht="29.1" customHeight="1" x14ac:dyDescent="0.2">
      <c r="A6" s="68" t="s">
        <v>70</v>
      </c>
      <c r="B6" s="75" t="s">
        <v>163</v>
      </c>
    </row>
    <row r="7" spans="1:5" ht="41.1" customHeight="1" x14ac:dyDescent="0.2">
      <c r="A7" s="68" t="s">
        <v>169</v>
      </c>
      <c r="B7" s="75" t="s">
        <v>149</v>
      </c>
    </row>
    <row r="8" spans="1:5" ht="66" customHeight="1" x14ac:dyDescent="0.2">
      <c r="A8" s="68" t="s">
        <v>171</v>
      </c>
      <c r="B8" s="75" t="s">
        <v>170</v>
      </c>
    </row>
    <row r="9" spans="1:5" ht="50.1" customHeight="1" x14ac:dyDescent="0.2">
      <c r="A9" s="68" t="s">
        <v>71</v>
      </c>
      <c r="B9" s="75" t="s">
        <v>172</v>
      </c>
    </row>
    <row r="10" spans="1:5" ht="78.75" customHeight="1" x14ac:dyDescent="0.2">
      <c r="A10" s="68" t="s">
        <v>114</v>
      </c>
      <c r="B10" s="75" t="s">
        <v>150</v>
      </c>
      <c r="E10" s="159"/>
    </row>
    <row r="11" spans="1:5" ht="78" customHeight="1" x14ac:dyDescent="0.2">
      <c r="A11" s="68" t="s">
        <v>115</v>
      </c>
      <c r="B11" s="75" t="s">
        <v>151</v>
      </c>
    </row>
    <row r="12" spans="1:5" ht="93" customHeight="1" x14ac:dyDescent="0.2">
      <c r="A12" s="74" t="s">
        <v>159</v>
      </c>
      <c r="B12" s="76" t="s">
        <v>168</v>
      </c>
    </row>
    <row r="13" spans="1:5" ht="69" customHeight="1" x14ac:dyDescent="0.2">
      <c r="A13" s="68" t="s">
        <v>74</v>
      </c>
      <c r="B13" s="75" t="s">
        <v>120</v>
      </c>
    </row>
    <row r="14" spans="1:5" s="142" customFormat="1" ht="27" customHeight="1" x14ac:dyDescent="0.2">
      <c r="A14" s="145" t="s">
        <v>23</v>
      </c>
      <c r="B14" s="158" t="s">
        <v>164</v>
      </c>
    </row>
    <row r="15" spans="1:5" x14ac:dyDescent="0.2">
      <c r="A15" t="str" cm="1">
        <f t="array" ref="A15:C15">'ÜL-Daten-Erfassung'!A34:C34</f>
        <v>© swegmann, 05.2020</v>
      </c>
      <c r="B15">
        <v>0</v>
      </c>
      <c r="C15">
        <v>0</v>
      </c>
    </row>
  </sheetData>
  <sheetProtection algorithmName="SHA-512" hashValue="tJupDE9Jh1wmGRNAp7RYOnlwoL4+hR201g+utzzBzN400b7v/6swlmrfj34msOTAmYL7pDU6OZXyYYgu36/KqA==" saltValue="gRHpJzn3h5K3Og+YVGt0vQ==" spinCount="100000" sheet="1" selectLockedCells="1"/>
  <mergeCells count="1">
    <mergeCell ref="A1:B1"/>
  </mergeCells>
  <phoneticPr fontId="2" type="noConversion"/>
  <pageMargins left="0.58685039370078751" right="0.39000000000000007" top="0.79" bottom="0.39000000000000007" header="0.51" footer="0.51"/>
  <pageSetup paperSize="9" orientation="portrait" horizontalDpi="429496729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240"/>
  <sheetViews>
    <sheetView showGridLines="0" showRowColHeaders="0" zoomScale="130" zoomScaleNormal="130" zoomScalePageLayoutView="130" workbookViewId="0">
      <selection activeCell="D4" sqref="D4:F4"/>
    </sheetView>
  </sheetViews>
  <sheetFormatPr baseColWidth="10" defaultRowHeight="12.75" x14ac:dyDescent="0.2"/>
  <cols>
    <col min="1" max="1" width="4.42578125" customWidth="1"/>
    <col min="2" max="2" width="13.42578125" customWidth="1"/>
    <col min="3" max="3" width="13.28515625" customWidth="1"/>
    <col min="4" max="4" width="17.7109375" customWidth="1"/>
    <col min="5" max="5" width="14.42578125" customWidth="1"/>
    <col min="6" max="6" width="5.140625" customWidth="1"/>
    <col min="7" max="7" width="3.7109375" customWidth="1"/>
    <col min="8" max="8" width="5" customWidth="1"/>
    <col min="9" max="22" width="7" customWidth="1"/>
    <col min="23" max="23" width="3.7109375" customWidth="1"/>
  </cols>
  <sheetData>
    <row r="1" spans="1:26" ht="54.75" customHeight="1" thickTop="1" x14ac:dyDescent="0.25">
      <c r="A1" s="247" t="s">
        <v>118</v>
      </c>
      <c r="B1" s="248"/>
      <c r="C1" s="248"/>
      <c r="D1" s="248"/>
      <c r="E1" s="248"/>
      <c r="F1" s="249"/>
      <c r="G1" s="81"/>
      <c r="H1" s="257" t="s">
        <v>24</v>
      </c>
      <c r="I1" s="258"/>
      <c r="J1" s="258"/>
      <c r="K1" s="258"/>
      <c r="L1" s="258"/>
      <c r="M1" s="252" t="s">
        <v>121</v>
      </c>
      <c r="N1" s="253"/>
      <c r="O1" s="253"/>
      <c r="P1" s="253"/>
      <c r="Q1" s="253"/>
      <c r="R1" s="253"/>
      <c r="S1" s="253"/>
      <c r="T1" s="253"/>
      <c r="U1" s="253"/>
      <c r="V1" s="253"/>
      <c r="W1" s="254"/>
    </row>
    <row r="2" spans="1:26" ht="20.100000000000001" customHeight="1" x14ac:dyDescent="0.2">
      <c r="A2" s="214" t="s">
        <v>152</v>
      </c>
      <c r="B2" s="211"/>
      <c r="C2" s="211"/>
      <c r="D2" s="212"/>
      <c r="E2" s="250">
        <v>46023</v>
      </c>
      <c r="F2" s="250"/>
      <c r="G2" s="81"/>
      <c r="H2" s="62" t="s">
        <v>10</v>
      </c>
      <c r="I2" s="260" t="s">
        <v>0</v>
      </c>
      <c r="J2" s="260"/>
      <c r="K2" s="260"/>
      <c r="L2" s="261"/>
      <c r="M2" s="117"/>
      <c r="N2" s="118"/>
      <c r="O2" s="118"/>
      <c r="P2" s="118"/>
      <c r="Q2" s="118"/>
      <c r="R2" s="118"/>
      <c r="S2" s="118"/>
      <c r="T2" s="118"/>
      <c r="U2" s="118"/>
      <c r="V2" s="118"/>
      <c r="W2" s="119"/>
    </row>
    <row r="3" spans="1:26" ht="15.75" customHeight="1" x14ac:dyDescent="0.2">
      <c r="A3" s="210" t="s">
        <v>25</v>
      </c>
      <c r="B3" s="210"/>
      <c r="C3" s="210"/>
      <c r="D3" s="227"/>
      <c r="E3" s="227"/>
      <c r="F3" s="227"/>
      <c r="G3" s="81"/>
      <c r="H3" s="63">
        <v>1</v>
      </c>
      <c r="I3" s="229" t="s">
        <v>1</v>
      </c>
      <c r="J3" s="229"/>
      <c r="K3" s="229"/>
      <c r="L3" s="230"/>
      <c r="M3" s="117"/>
      <c r="N3" s="118"/>
      <c r="O3" s="118"/>
      <c r="P3" s="118"/>
      <c r="Q3" s="118"/>
      <c r="R3" s="118"/>
      <c r="S3" s="118"/>
      <c r="T3" s="118"/>
      <c r="U3" s="118"/>
      <c r="V3" s="118"/>
      <c r="W3" s="119"/>
    </row>
    <row r="4" spans="1:26" ht="15.75" customHeight="1" x14ac:dyDescent="0.2">
      <c r="A4" s="210" t="s">
        <v>64</v>
      </c>
      <c r="B4" s="210"/>
      <c r="C4" s="210" t="s">
        <v>64</v>
      </c>
      <c r="D4" s="227"/>
      <c r="E4" s="227"/>
      <c r="F4" s="227"/>
      <c r="G4" s="81"/>
      <c r="H4" s="63">
        <v>2</v>
      </c>
      <c r="I4" s="229" t="s">
        <v>2</v>
      </c>
      <c r="J4" s="229"/>
      <c r="K4" s="229"/>
      <c r="L4" s="230"/>
      <c r="M4" s="117"/>
      <c r="N4" s="255" t="s">
        <v>145</v>
      </c>
      <c r="O4" s="255"/>
      <c r="P4" s="255"/>
      <c r="Q4" s="255"/>
      <c r="R4" s="255"/>
      <c r="S4" s="255"/>
      <c r="T4" s="255"/>
      <c r="U4" s="255"/>
      <c r="V4" s="255"/>
      <c r="W4" s="256"/>
    </row>
    <row r="5" spans="1:26" ht="15.75" customHeight="1" x14ac:dyDescent="0.2">
      <c r="A5" s="259" t="s">
        <v>56</v>
      </c>
      <c r="B5" s="259"/>
      <c r="C5" s="259"/>
      <c r="D5" s="80" t="s">
        <v>57</v>
      </c>
      <c r="E5" s="226"/>
      <c r="F5" s="226"/>
      <c r="G5" s="81"/>
      <c r="H5" s="63">
        <v>3</v>
      </c>
      <c r="I5" s="229" t="s">
        <v>31</v>
      </c>
      <c r="J5" s="229"/>
      <c r="K5" s="229"/>
      <c r="L5" s="230"/>
      <c r="M5" s="117"/>
      <c r="N5" s="255"/>
      <c r="O5" s="255"/>
      <c r="P5" s="255"/>
      <c r="Q5" s="255"/>
      <c r="R5" s="255"/>
      <c r="S5" s="255"/>
      <c r="T5" s="255"/>
      <c r="U5" s="255"/>
      <c r="V5" s="255"/>
      <c r="W5" s="256"/>
      <c r="X5" s="48"/>
      <c r="Y5" s="48"/>
      <c r="Z5" s="48"/>
    </row>
    <row r="6" spans="1:26" ht="15.75" customHeight="1" x14ac:dyDescent="0.2">
      <c r="A6" s="259"/>
      <c r="B6" s="259"/>
      <c r="C6" s="259"/>
      <c r="D6" s="80" t="s">
        <v>58</v>
      </c>
      <c r="E6" s="226"/>
      <c r="F6" s="226"/>
      <c r="G6" s="81"/>
      <c r="H6" s="63">
        <v>4</v>
      </c>
      <c r="I6" s="229" t="s">
        <v>32</v>
      </c>
      <c r="J6" s="229"/>
      <c r="K6" s="229"/>
      <c r="L6" s="230"/>
      <c r="M6" s="117"/>
      <c r="N6" s="255"/>
      <c r="O6" s="255"/>
      <c r="P6" s="255"/>
      <c r="Q6" s="255"/>
      <c r="R6" s="255"/>
      <c r="S6" s="255"/>
      <c r="T6" s="255"/>
      <c r="U6" s="255"/>
      <c r="V6" s="255"/>
      <c r="W6" s="256"/>
      <c r="X6" s="48"/>
      <c r="Y6" s="48"/>
      <c r="Z6" s="48"/>
    </row>
    <row r="7" spans="1:26" ht="15.75" customHeight="1" x14ac:dyDescent="0.2">
      <c r="A7" s="259"/>
      <c r="B7" s="259"/>
      <c r="C7" s="259"/>
      <c r="D7" s="80" t="s">
        <v>59</v>
      </c>
      <c r="E7" s="226"/>
      <c r="F7" s="226"/>
      <c r="G7" s="81"/>
      <c r="H7" s="63">
        <v>5</v>
      </c>
      <c r="I7" s="229" t="s">
        <v>33</v>
      </c>
      <c r="J7" s="229"/>
      <c r="K7" s="229"/>
      <c r="L7" s="230"/>
      <c r="M7" s="117"/>
      <c r="N7" s="255" t="s">
        <v>146</v>
      </c>
      <c r="O7" s="241"/>
      <c r="P7" s="241"/>
      <c r="Q7" s="241"/>
      <c r="R7" s="241"/>
      <c r="S7" s="241"/>
      <c r="T7" s="241"/>
      <c r="U7" s="241"/>
      <c r="V7" s="241"/>
      <c r="W7" s="242"/>
      <c r="X7" s="48"/>
      <c r="Y7" s="48"/>
      <c r="Z7" s="48"/>
    </row>
    <row r="8" spans="1:26" ht="15.75" customHeight="1" x14ac:dyDescent="0.2">
      <c r="A8" s="209" t="s">
        <v>60</v>
      </c>
      <c r="B8" s="209"/>
      <c r="C8" s="209"/>
      <c r="D8" s="80" t="s">
        <v>61</v>
      </c>
      <c r="E8" s="228"/>
      <c r="F8" s="228"/>
      <c r="G8" s="81"/>
      <c r="H8" s="63">
        <v>6</v>
      </c>
      <c r="I8" s="229" t="s">
        <v>3</v>
      </c>
      <c r="J8" s="229"/>
      <c r="K8" s="229"/>
      <c r="L8" s="230"/>
      <c r="M8" s="117"/>
      <c r="N8" s="241"/>
      <c r="O8" s="241"/>
      <c r="P8" s="241"/>
      <c r="Q8" s="241"/>
      <c r="R8" s="241"/>
      <c r="S8" s="241"/>
      <c r="T8" s="241"/>
      <c r="U8" s="241"/>
      <c r="V8" s="241"/>
      <c r="W8" s="242"/>
      <c r="X8" s="48"/>
      <c r="Y8" s="48"/>
      <c r="Z8" s="48"/>
    </row>
    <row r="9" spans="1:26" ht="15.75" customHeight="1" x14ac:dyDescent="0.2">
      <c r="A9" s="259" t="s">
        <v>62</v>
      </c>
      <c r="B9" s="259"/>
      <c r="C9" s="259"/>
      <c r="D9" s="80" t="s">
        <v>57</v>
      </c>
      <c r="E9" s="226"/>
      <c r="F9" s="226"/>
      <c r="G9" s="81"/>
      <c r="H9" s="63">
        <v>7</v>
      </c>
      <c r="I9" s="229" t="s">
        <v>4</v>
      </c>
      <c r="J9" s="229"/>
      <c r="K9" s="229"/>
      <c r="L9" s="230"/>
      <c r="M9" s="117"/>
      <c r="N9" s="241"/>
      <c r="O9" s="241"/>
      <c r="P9" s="241"/>
      <c r="Q9" s="241"/>
      <c r="R9" s="241"/>
      <c r="S9" s="241"/>
      <c r="T9" s="241"/>
      <c r="U9" s="241"/>
      <c r="V9" s="241"/>
      <c r="W9" s="242"/>
      <c r="X9" s="48"/>
      <c r="Y9" s="48"/>
      <c r="Z9" s="48"/>
    </row>
    <row r="10" spans="1:26" ht="15.75" customHeight="1" x14ac:dyDescent="0.2">
      <c r="A10" s="259"/>
      <c r="B10" s="259"/>
      <c r="C10" s="259"/>
      <c r="D10" s="80" t="s">
        <v>58</v>
      </c>
      <c r="E10" s="226"/>
      <c r="F10" s="226"/>
      <c r="G10" s="81"/>
      <c r="H10" s="63">
        <v>8</v>
      </c>
      <c r="I10" s="229" t="s">
        <v>5</v>
      </c>
      <c r="J10" s="229"/>
      <c r="K10" s="229"/>
      <c r="L10" s="230"/>
      <c r="M10" s="117"/>
      <c r="N10" s="241"/>
      <c r="O10" s="241"/>
      <c r="P10" s="241"/>
      <c r="Q10" s="241"/>
      <c r="R10" s="241"/>
      <c r="S10" s="241"/>
      <c r="T10" s="241"/>
      <c r="U10" s="241"/>
      <c r="V10" s="241"/>
      <c r="W10" s="242"/>
    </row>
    <row r="11" spans="1:26" ht="15.75" customHeight="1" x14ac:dyDescent="0.2">
      <c r="A11" s="259"/>
      <c r="B11" s="259"/>
      <c r="C11" s="259"/>
      <c r="D11" s="80" t="s">
        <v>87</v>
      </c>
      <c r="E11" s="226"/>
      <c r="F11" s="226"/>
      <c r="G11" s="81"/>
      <c r="H11" s="63">
        <v>9</v>
      </c>
      <c r="I11" s="243" t="s">
        <v>175</v>
      </c>
      <c r="J11" s="229"/>
      <c r="K11" s="229"/>
      <c r="L11" s="230"/>
      <c r="M11" s="117"/>
      <c r="N11" s="240" t="s">
        <v>122</v>
      </c>
      <c r="O11" s="241"/>
      <c r="P11" s="241"/>
      <c r="Q11" s="241"/>
      <c r="R11" s="241"/>
      <c r="S11" s="241"/>
      <c r="T11" s="241"/>
      <c r="U11" s="241"/>
      <c r="V11" s="241"/>
      <c r="W11" s="242"/>
    </row>
    <row r="12" spans="1:26" ht="15.75" customHeight="1" x14ac:dyDescent="0.2">
      <c r="A12" s="259"/>
      <c r="B12" s="259"/>
      <c r="C12" s="259"/>
      <c r="D12" s="80" t="s">
        <v>88</v>
      </c>
      <c r="E12" s="226"/>
      <c r="F12" s="226"/>
      <c r="G12" s="81"/>
      <c r="H12" s="63">
        <v>10</v>
      </c>
      <c r="I12" s="243" t="s">
        <v>176</v>
      </c>
      <c r="J12" s="229"/>
      <c r="K12" s="229"/>
      <c r="L12" s="230"/>
      <c r="M12" s="117"/>
      <c r="N12" s="241"/>
      <c r="O12" s="241"/>
      <c r="P12" s="241"/>
      <c r="Q12" s="241"/>
      <c r="R12" s="241"/>
      <c r="S12" s="241"/>
      <c r="T12" s="241"/>
      <c r="U12" s="241"/>
      <c r="V12" s="241"/>
      <c r="W12" s="242"/>
    </row>
    <row r="13" spans="1:26" ht="15.75" customHeight="1" x14ac:dyDescent="0.2">
      <c r="A13" s="259"/>
      <c r="B13" s="259"/>
      <c r="C13" s="259"/>
      <c r="D13" s="80" t="s">
        <v>59</v>
      </c>
      <c r="E13" s="226"/>
      <c r="F13" s="226"/>
      <c r="G13" s="81"/>
      <c r="H13" s="63">
        <v>11</v>
      </c>
      <c r="I13" s="243" t="s">
        <v>177</v>
      </c>
      <c r="J13" s="229"/>
      <c r="K13" s="229"/>
      <c r="L13" s="230"/>
      <c r="M13" s="117"/>
      <c r="N13" s="241"/>
      <c r="O13" s="241"/>
      <c r="P13" s="241"/>
      <c r="Q13" s="241"/>
      <c r="R13" s="241"/>
      <c r="S13" s="241"/>
      <c r="T13" s="241"/>
      <c r="U13" s="241"/>
      <c r="V13" s="241"/>
      <c r="W13" s="242"/>
    </row>
    <row r="14" spans="1:26" ht="15.75" customHeight="1" x14ac:dyDescent="0.2">
      <c r="A14" s="83" t="s">
        <v>107</v>
      </c>
      <c r="B14" s="134"/>
      <c r="C14" s="138" t="s">
        <v>141</v>
      </c>
      <c r="D14" s="192"/>
      <c r="E14" s="193"/>
      <c r="F14" s="194"/>
      <c r="G14" s="81"/>
      <c r="H14" s="63">
        <v>12</v>
      </c>
      <c r="I14" s="229"/>
      <c r="J14" s="229"/>
      <c r="K14" s="229"/>
      <c r="L14" s="230"/>
      <c r="M14" s="117"/>
      <c r="N14" s="241"/>
      <c r="O14" s="241"/>
      <c r="P14" s="241"/>
      <c r="Q14" s="241"/>
      <c r="R14" s="241"/>
      <c r="S14" s="241"/>
      <c r="T14" s="241"/>
      <c r="U14" s="241"/>
      <c r="V14" s="241"/>
      <c r="W14" s="242"/>
    </row>
    <row r="15" spans="1:26" ht="15.75" customHeight="1" x14ac:dyDescent="0.2">
      <c r="A15" s="85"/>
      <c r="B15" s="135"/>
      <c r="C15" s="139" t="s">
        <v>142</v>
      </c>
      <c r="D15" s="192"/>
      <c r="E15" s="193"/>
      <c r="F15" s="194"/>
      <c r="G15" s="81"/>
      <c r="H15" s="63">
        <v>13</v>
      </c>
      <c r="I15" s="229" t="s">
        <v>6</v>
      </c>
      <c r="J15" s="229"/>
      <c r="K15" s="229"/>
      <c r="L15" s="230"/>
      <c r="M15" s="117"/>
      <c r="N15" s="264" t="s">
        <v>139</v>
      </c>
      <c r="O15" s="241"/>
      <c r="P15" s="241"/>
      <c r="Q15" s="241"/>
      <c r="R15" s="241"/>
      <c r="S15" s="241"/>
      <c r="T15" s="241"/>
      <c r="U15" s="241"/>
      <c r="V15" s="241"/>
      <c r="W15" s="242"/>
    </row>
    <row r="16" spans="1:26" ht="15.75" customHeight="1" x14ac:dyDescent="0.2">
      <c r="A16" s="136"/>
      <c r="B16" s="137"/>
      <c r="C16" s="183" t="s">
        <v>174</v>
      </c>
      <c r="D16" s="192"/>
      <c r="E16" s="193"/>
      <c r="F16" s="194"/>
      <c r="G16" s="81"/>
      <c r="H16" s="63">
        <v>14</v>
      </c>
      <c r="I16" s="229" t="s">
        <v>34</v>
      </c>
      <c r="J16" s="229"/>
      <c r="K16" s="229"/>
      <c r="L16" s="230"/>
      <c r="M16" s="117"/>
      <c r="N16" s="241"/>
      <c r="O16" s="241"/>
      <c r="P16" s="241"/>
      <c r="Q16" s="241"/>
      <c r="R16" s="241"/>
      <c r="S16" s="241"/>
      <c r="T16" s="241"/>
      <c r="U16" s="241"/>
      <c r="V16" s="241"/>
      <c r="W16" s="242"/>
    </row>
    <row r="17" spans="1:23" ht="15.75" customHeight="1" x14ac:dyDescent="0.2">
      <c r="A17" s="251"/>
      <c r="B17" s="205" t="s">
        <v>89</v>
      </c>
      <c r="C17" s="206"/>
      <c r="D17" s="206"/>
      <c r="E17" s="226"/>
      <c r="F17" s="226"/>
      <c r="G17" s="81"/>
      <c r="H17" s="63">
        <v>15</v>
      </c>
      <c r="I17" s="229" t="s">
        <v>7</v>
      </c>
      <c r="J17" s="229"/>
      <c r="K17" s="229"/>
      <c r="L17" s="230"/>
      <c r="M17" s="117"/>
      <c r="N17" s="264" t="s">
        <v>140</v>
      </c>
      <c r="O17" s="241"/>
      <c r="P17" s="241"/>
      <c r="Q17" s="241"/>
      <c r="R17" s="241"/>
      <c r="S17" s="241"/>
      <c r="T17" s="241"/>
      <c r="U17" s="241"/>
      <c r="V17" s="241"/>
      <c r="W17" s="242"/>
    </row>
    <row r="18" spans="1:23" ht="15.75" customHeight="1" x14ac:dyDescent="0.2">
      <c r="A18" s="251"/>
      <c r="B18" s="205" t="s">
        <v>90</v>
      </c>
      <c r="C18" s="206"/>
      <c r="D18" s="206"/>
      <c r="E18" s="226"/>
      <c r="F18" s="226"/>
      <c r="G18" s="81"/>
      <c r="H18" s="63">
        <v>16</v>
      </c>
      <c r="I18" s="229" t="s">
        <v>8</v>
      </c>
      <c r="J18" s="229"/>
      <c r="K18" s="229"/>
      <c r="L18" s="230"/>
      <c r="M18" s="117"/>
      <c r="N18" s="241"/>
      <c r="O18" s="241"/>
      <c r="P18" s="241"/>
      <c r="Q18" s="241"/>
      <c r="R18" s="241"/>
      <c r="S18" s="241"/>
      <c r="T18" s="241"/>
      <c r="U18" s="241"/>
      <c r="V18" s="241"/>
      <c r="W18" s="242"/>
    </row>
    <row r="19" spans="1:23" ht="15.75" customHeight="1" x14ac:dyDescent="0.2">
      <c r="A19" s="209"/>
      <c r="B19" s="209"/>
      <c r="C19" s="214" t="s">
        <v>79</v>
      </c>
      <c r="D19" s="212"/>
      <c r="E19" s="225"/>
      <c r="F19" s="225"/>
      <c r="G19" s="81"/>
      <c r="H19" s="63">
        <v>17</v>
      </c>
      <c r="I19" s="229" t="s">
        <v>9</v>
      </c>
      <c r="J19" s="229"/>
      <c r="K19" s="229"/>
      <c r="L19" s="230"/>
      <c r="M19" s="117"/>
      <c r="N19" s="241"/>
      <c r="O19" s="241"/>
      <c r="P19" s="241"/>
      <c r="Q19" s="241"/>
      <c r="R19" s="241"/>
      <c r="S19" s="241"/>
      <c r="T19" s="241"/>
      <c r="U19" s="241"/>
      <c r="V19" s="241"/>
      <c r="W19" s="242"/>
    </row>
    <row r="20" spans="1:23" ht="15.75" customHeight="1" thickBot="1" x14ac:dyDescent="0.25">
      <c r="A20" s="209"/>
      <c r="B20" s="209"/>
      <c r="C20" s="214" t="s">
        <v>80</v>
      </c>
      <c r="D20" s="212"/>
      <c r="E20" s="225"/>
      <c r="F20" s="225"/>
      <c r="G20" s="81"/>
      <c r="H20" s="63">
        <v>18</v>
      </c>
      <c r="I20" s="229" t="s">
        <v>41</v>
      </c>
      <c r="J20" s="229"/>
      <c r="K20" s="229"/>
      <c r="L20" s="230"/>
      <c r="M20" s="120"/>
      <c r="N20" s="265"/>
      <c r="O20" s="265"/>
      <c r="P20" s="265"/>
      <c r="Q20" s="265"/>
      <c r="R20" s="265"/>
      <c r="S20" s="265"/>
      <c r="T20" s="265"/>
      <c r="U20" s="265"/>
      <c r="V20" s="265"/>
      <c r="W20" s="266"/>
    </row>
    <row r="21" spans="1:23" ht="15.75" customHeight="1" thickTop="1" x14ac:dyDescent="0.2">
      <c r="A21" s="209"/>
      <c r="B21" s="209"/>
      <c r="C21" s="214" t="s">
        <v>81</v>
      </c>
      <c r="D21" s="212"/>
      <c r="E21" s="225"/>
      <c r="F21" s="225"/>
      <c r="G21" s="81"/>
      <c r="H21" s="63">
        <v>19</v>
      </c>
      <c r="I21" s="229" t="s">
        <v>52</v>
      </c>
      <c r="J21" s="229"/>
      <c r="K21" s="229"/>
      <c r="L21" s="229"/>
      <c r="M21" s="115"/>
      <c r="N21" s="115"/>
      <c r="O21" s="115"/>
      <c r="P21" s="115"/>
      <c r="Q21" s="115"/>
      <c r="R21" s="115"/>
      <c r="S21" s="115"/>
      <c r="T21" s="115"/>
      <c r="U21" s="115"/>
      <c r="V21" s="115"/>
      <c r="W21" s="81"/>
    </row>
    <row r="22" spans="1:23" ht="15.75" customHeight="1" x14ac:dyDescent="0.2">
      <c r="A22" s="155"/>
      <c r="B22" s="156"/>
      <c r="C22" s="211" t="s">
        <v>160</v>
      </c>
      <c r="D22" s="212"/>
      <c r="E22" s="244" t="str">
        <f>IF(E21="","Gültigkeitsdatum fehlt!",IF(E21&lt;E2,"Prüfe Gültigkeit!","ÜL gültig"))</f>
        <v>Gültigkeitsdatum fehlt!</v>
      </c>
      <c r="F22" s="245"/>
      <c r="G22" s="81"/>
      <c r="H22" s="63">
        <v>20</v>
      </c>
      <c r="I22" s="229" t="s">
        <v>53</v>
      </c>
      <c r="J22" s="229"/>
      <c r="K22" s="229"/>
      <c r="L22" s="229"/>
      <c r="M22" s="115"/>
      <c r="N22" s="115"/>
      <c r="O22" s="115"/>
      <c r="P22" s="115"/>
      <c r="Q22" s="115"/>
      <c r="R22" s="115"/>
      <c r="S22" s="115"/>
      <c r="T22" s="115"/>
      <c r="U22" s="115"/>
      <c r="V22" s="115"/>
      <c r="W22" s="81"/>
    </row>
    <row r="23" spans="1:23" ht="15.75" customHeight="1" x14ac:dyDescent="0.2">
      <c r="A23" s="107"/>
      <c r="B23" s="211" t="s">
        <v>82</v>
      </c>
      <c r="C23" s="211"/>
      <c r="D23" s="212"/>
      <c r="E23" s="192"/>
      <c r="F23" s="194"/>
      <c r="G23" s="81"/>
      <c r="H23" s="113">
        <v>21</v>
      </c>
      <c r="I23" s="234"/>
      <c r="J23" s="235"/>
      <c r="K23" s="235"/>
      <c r="L23" s="235"/>
      <c r="M23" s="263" t="s">
        <v>133</v>
      </c>
      <c r="N23" s="263"/>
      <c r="O23" s="263"/>
      <c r="P23" s="263"/>
      <c r="Q23" s="263"/>
      <c r="R23" s="116"/>
      <c r="S23" s="116"/>
      <c r="T23" s="116"/>
      <c r="U23" s="116"/>
      <c r="V23" s="116"/>
      <c r="W23" s="81"/>
    </row>
    <row r="24" spans="1:23" ht="17.25" x14ac:dyDescent="0.25">
      <c r="A24" s="210"/>
      <c r="B24" s="210"/>
      <c r="C24" s="214" t="s">
        <v>113</v>
      </c>
      <c r="D24" s="212"/>
      <c r="E24" s="225"/>
      <c r="F24" s="225"/>
      <c r="G24" s="81"/>
      <c r="H24" s="267" t="s">
        <v>132</v>
      </c>
      <c r="I24" s="268"/>
      <c r="J24" s="268"/>
      <c r="K24" s="268"/>
      <c r="L24" s="268"/>
      <c r="M24" s="268"/>
      <c r="N24" s="268"/>
      <c r="O24" s="268"/>
      <c r="P24" s="268"/>
      <c r="Q24" s="246">
        <f>H26</f>
        <v>2025</v>
      </c>
      <c r="R24" s="246"/>
      <c r="S24" s="121" t="s">
        <v>19</v>
      </c>
      <c r="T24" s="262">
        <f>H30</f>
        <v>2029</v>
      </c>
      <c r="U24" s="262"/>
      <c r="V24" s="123"/>
      <c r="W24" s="81"/>
    </row>
    <row r="25" spans="1:23" ht="14.25" customHeight="1" thickBot="1" x14ac:dyDescent="0.25">
      <c r="A25" s="210"/>
      <c r="B25" s="210"/>
      <c r="C25" s="210" t="s">
        <v>19</v>
      </c>
      <c r="D25" s="210"/>
      <c r="E25" s="225"/>
      <c r="F25" s="225"/>
      <c r="G25" s="81"/>
      <c r="H25" s="64" t="s">
        <v>55</v>
      </c>
      <c r="I25" s="207" t="s">
        <v>18</v>
      </c>
      <c r="J25" s="208"/>
      <c r="K25" s="207" t="s">
        <v>13</v>
      </c>
      <c r="L25" s="208"/>
      <c r="M25" s="207" t="s">
        <v>14</v>
      </c>
      <c r="N25" s="208"/>
      <c r="O25" s="207" t="s">
        <v>15</v>
      </c>
      <c r="P25" s="208"/>
      <c r="Q25" s="207" t="s">
        <v>16</v>
      </c>
      <c r="R25" s="208"/>
      <c r="S25" s="207" t="s">
        <v>17</v>
      </c>
      <c r="T25" s="208"/>
      <c r="U25" s="207" t="s">
        <v>18</v>
      </c>
      <c r="V25" s="208"/>
      <c r="W25" s="81"/>
    </row>
    <row r="26" spans="1:23" ht="12.75" customHeight="1" thickBot="1" x14ac:dyDescent="0.25">
      <c r="A26" s="83"/>
      <c r="B26" s="236" t="s">
        <v>91</v>
      </c>
      <c r="C26" s="237"/>
      <c r="D26" s="84" t="s">
        <v>96</v>
      </c>
      <c r="E26" s="238"/>
      <c r="F26" s="239"/>
      <c r="G26" s="81"/>
      <c r="H26" s="184">
        <v>2025</v>
      </c>
      <c r="I26" s="160">
        <v>45658</v>
      </c>
      <c r="J26" s="161">
        <v>45660</v>
      </c>
      <c r="K26" s="162">
        <v>45719</v>
      </c>
      <c r="L26" s="163">
        <v>45723</v>
      </c>
      <c r="M26" s="164">
        <v>45761</v>
      </c>
      <c r="N26" s="165">
        <v>45772</v>
      </c>
      <c r="O26" s="166">
        <v>45818</v>
      </c>
      <c r="P26" s="167">
        <v>45828</v>
      </c>
      <c r="Q26" s="168">
        <v>45870</v>
      </c>
      <c r="R26" s="169">
        <v>45915</v>
      </c>
      <c r="S26" s="162">
        <v>45964</v>
      </c>
      <c r="T26" s="163">
        <v>45968</v>
      </c>
      <c r="U26" s="170">
        <v>46013</v>
      </c>
      <c r="V26" s="161">
        <v>46027</v>
      </c>
      <c r="W26" s="81"/>
    </row>
    <row r="27" spans="1:23" ht="12.75" customHeight="1" thickBot="1" x14ac:dyDescent="0.25">
      <c r="A27" s="85"/>
      <c r="B27" s="195" t="s">
        <v>83</v>
      </c>
      <c r="C27" s="196"/>
      <c r="D27" s="199"/>
      <c r="E27" s="200"/>
      <c r="F27" s="201"/>
      <c r="G27" s="81"/>
      <c r="H27" s="184">
        <v>2026</v>
      </c>
      <c r="I27" s="171">
        <v>46023</v>
      </c>
      <c r="J27" s="172">
        <v>46027</v>
      </c>
      <c r="K27" s="173">
        <v>46069</v>
      </c>
      <c r="L27" s="174">
        <v>46073</v>
      </c>
      <c r="M27" s="175">
        <v>46111</v>
      </c>
      <c r="N27" s="176">
        <v>46122</v>
      </c>
      <c r="O27" s="177">
        <v>46168</v>
      </c>
      <c r="P27" s="178">
        <v>46178</v>
      </c>
      <c r="Q27" s="179">
        <v>46237</v>
      </c>
      <c r="R27" s="180">
        <v>46279</v>
      </c>
      <c r="S27" s="173">
        <v>46328</v>
      </c>
      <c r="T27" s="174">
        <v>46332</v>
      </c>
      <c r="U27" s="181">
        <v>46380</v>
      </c>
      <c r="V27" s="172">
        <v>46395</v>
      </c>
      <c r="W27" s="81"/>
    </row>
    <row r="28" spans="1:23" ht="12.75" customHeight="1" thickBot="1" x14ac:dyDescent="0.25">
      <c r="A28" s="104"/>
      <c r="B28" s="197"/>
      <c r="C28" s="198"/>
      <c r="D28" s="202"/>
      <c r="E28" s="203"/>
      <c r="F28" s="204"/>
      <c r="G28" s="81"/>
      <c r="H28" s="184">
        <v>2027</v>
      </c>
      <c r="I28" s="171">
        <v>46388</v>
      </c>
      <c r="J28" s="172">
        <v>46395</v>
      </c>
      <c r="K28" s="173">
        <v>46426</v>
      </c>
      <c r="L28" s="174">
        <v>46430</v>
      </c>
      <c r="M28" s="175">
        <v>46468</v>
      </c>
      <c r="N28" s="176">
        <v>46479</v>
      </c>
      <c r="O28" s="177">
        <v>46525</v>
      </c>
      <c r="P28" s="178">
        <v>46535</v>
      </c>
      <c r="Q28" s="179">
        <v>46601</v>
      </c>
      <c r="R28" s="180">
        <v>46643</v>
      </c>
      <c r="S28" s="173">
        <v>46693</v>
      </c>
      <c r="T28" s="174">
        <v>46696</v>
      </c>
      <c r="U28" s="181">
        <v>46745</v>
      </c>
      <c r="V28" s="172">
        <v>46759</v>
      </c>
      <c r="W28" s="81"/>
    </row>
    <row r="29" spans="1:23" ht="12.75" customHeight="1" thickTop="1" thickBot="1" x14ac:dyDescent="0.25">
      <c r="A29" s="215" t="s">
        <v>108</v>
      </c>
      <c r="B29" s="216"/>
      <c r="C29" s="216"/>
      <c r="D29" s="217"/>
      <c r="E29" s="221"/>
      <c r="F29" s="222"/>
      <c r="G29" s="81"/>
      <c r="H29" s="184">
        <v>2028</v>
      </c>
      <c r="I29" s="160">
        <v>46753</v>
      </c>
      <c r="J29" s="161">
        <v>46759</v>
      </c>
      <c r="K29" s="162">
        <v>46811</v>
      </c>
      <c r="L29" s="163">
        <v>46815</v>
      </c>
      <c r="M29" s="164">
        <v>46853</v>
      </c>
      <c r="N29" s="165">
        <v>46864</v>
      </c>
      <c r="O29" s="166">
        <v>46910</v>
      </c>
      <c r="P29" s="167">
        <v>46920</v>
      </c>
      <c r="Q29" s="168">
        <v>46965</v>
      </c>
      <c r="R29" s="169">
        <v>47007</v>
      </c>
      <c r="S29" s="162">
        <v>47056</v>
      </c>
      <c r="T29" s="163">
        <v>47060</v>
      </c>
      <c r="U29" s="170">
        <v>47114</v>
      </c>
      <c r="V29" s="161">
        <v>47123</v>
      </c>
      <c r="W29" s="81"/>
    </row>
    <row r="30" spans="1:23" ht="12.75" customHeight="1" thickBot="1" x14ac:dyDescent="0.25">
      <c r="A30" s="218"/>
      <c r="B30" s="219"/>
      <c r="C30" s="219"/>
      <c r="D30" s="220"/>
      <c r="E30" s="223"/>
      <c r="F30" s="224"/>
      <c r="G30" s="81"/>
      <c r="H30" s="184">
        <v>2029</v>
      </c>
      <c r="I30" s="171">
        <v>47119</v>
      </c>
      <c r="J30" s="172">
        <v>47123</v>
      </c>
      <c r="K30" s="173">
        <v>47161</v>
      </c>
      <c r="L30" s="174">
        <v>47165</v>
      </c>
      <c r="M30" s="175">
        <v>47203</v>
      </c>
      <c r="N30" s="176">
        <v>47214</v>
      </c>
      <c r="O30" s="177">
        <v>47260</v>
      </c>
      <c r="P30" s="178">
        <v>47270</v>
      </c>
      <c r="Q30" s="179">
        <v>47329</v>
      </c>
      <c r="R30" s="180">
        <v>47371</v>
      </c>
      <c r="S30" s="173">
        <v>47420</v>
      </c>
      <c r="T30" s="174">
        <v>47424</v>
      </c>
      <c r="U30" s="181">
        <v>47476</v>
      </c>
      <c r="V30" s="172">
        <v>47487</v>
      </c>
      <c r="W30" s="81"/>
    </row>
    <row r="31" spans="1:23" ht="15.75" customHeight="1" x14ac:dyDescent="0.2">
      <c r="A31" s="85"/>
      <c r="B31" s="231" t="str">
        <f>IF(E2="","",IF(OR(E29="ja",E29="nein"),"","Tätigkeit in anderem Verein muss ja oder nein sein"))</f>
        <v>Tätigkeit in anderem Verein muss ja oder nein sein</v>
      </c>
      <c r="C31" s="232"/>
      <c r="D31" s="232"/>
      <c r="E31" s="233"/>
      <c r="F31" s="108"/>
      <c r="G31" s="81"/>
      <c r="H31" s="188" t="s">
        <v>165</v>
      </c>
      <c r="I31" s="188"/>
      <c r="J31" s="188"/>
      <c r="K31" s="188"/>
      <c r="L31" s="188"/>
      <c r="M31" s="188"/>
      <c r="N31" s="188"/>
      <c r="O31" s="188"/>
      <c r="P31" s="188"/>
      <c r="Q31" s="188"/>
      <c r="R31" s="188"/>
      <c r="S31" s="188"/>
      <c r="T31" s="188"/>
      <c r="U31" s="188"/>
      <c r="V31" s="188"/>
      <c r="W31" s="81"/>
    </row>
    <row r="32" spans="1:23" ht="50.1" customHeight="1" x14ac:dyDescent="0.2">
      <c r="A32" s="85"/>
      <c r="B32" s="189" t="str">
        <f>IF(E29="ja","Sie üben zusätzliche Tätigkeiten in anderen Vereinen aus.                 Bitte ergänzen Sie deshalb im Formular ÜL-Abrechnung Name des Vereins und die Anzahl der geleisteten Monatsstunden!","")</f>
        <v/>
      </c>
      <c r="C32" s="190"/>
      <c r="D32" s="190"/>
      <c r="E32" s="191"/>
      <c r="F32" s="108"/>
      <c r="G32" s="81"/>
      <c r="H32" s="187" t="s">
        <v>166</v>
      </c>
      <c r="I32" s="187"/>
      <c r="J32" s="187"/>
      <c r="K32" s="187"/>
      <c r="L32" s="187"/>
      <c r="M32" s="187"/>
      <c r="N32" s="187"/>
      <c r="O32" s="187"/>
      <c r="P32" s="187"/>
      <c r="Q32" s="187"/>
      <c r="R32" s="187"/>
      <c r="S32" s="187"/>
      <c r="T32" s="187"/>
      <c r="U32" s="187"/>
      <c r="V32" s="187"/>
      <c r="W32" s="81"/>
    </row>
    <row r="33" spans="1:23" ht="15.75" x14ac:dyDescent="0.25">
      <c r="A33" s="81"/>
      <c r="B33" s="81"/>
      <c r="C33" s="81"/>
      <c r="D33" s="81"/>
      <c r="E33" s="81"/>
      <c r="F33" s="109"/>
      <c r="G33" s="81"/>
      <c r="H33" s="81"/>
      <c r="I33" s="81"/>
      <c r="J33" s="81"/>
      <c r="K33" s="81"/>
      <c r="L33" s="81"/>
      <c r="M33" s="81"/>
      <c r="N33" s="81"/>
      <c r="O33" s="81"/>
      <c r="P33" s="81"/>
      <c r="Q33" s="81"/>
      <c r="R33" s="81"/>
      <c r="S33" s="81"/>
      <c r="T33" s="81"/>
      <c r="U33" s="81"/>
      <c r="V33" s="81"/>
      <c r="W33" s="81"/>
    </row>
    <row r="34" spans="1:23" x14ac:dyDescent="0.2">
      <c r="A34" s="213" t="s">
        <v>173</v>
      </c>
      <c r="B34" s="213"/>
      <c r="C34" s="213"/>
    </row>
    <row r="1240" spans="21:21" x14ac:dyDescent="0.2">
      <c r="U1240">
        <v>99</v>
      </c>
    </row>
  </sheetData>
  <sheetProtection selectLockedCells="1"/>
  <mergeCells count="94">
    <mergeCell ref="T24:U24"/>
    <mergeCell ref="M23:Q23"/>
    <mergeCell ref="I13:L13"/>
    <mergeCell ref="I10:L10"/>
    <mergeCell ref="I11:L11"/>
    <mergeCell ref="N17:W20"/>
    <mergeCell ref="N15:W16"/>
    <mergeCell ref="H24:P24"/>
    <mergeCell ref="C22:D22"/>
    <mergeCell ref="I16:L16"/>
    <mergeCell ref="E22:F22"/>
    <mergeCell ref="Q24:R24"/>
    <mergeCell ref="A1:F1"/>
    <mergeCell ref="E2:F2"/>
    <mergeCell ref="A17:A18"/>
    <mergeCell ref="M1:W1"/>
    <mergeCell ref="N4:W6"/>
    <mergeCell ref="H1:L1"/>
    <mergeCell ref="N7:W10"/>
    <mergeCell ref="A5:C7"/>
    <mergeCell ref="A8:C8"/>
    <mergeCell ref="A9:C13"/>
    <mergeCell ref="I2:L2"/>
    <mergeCell ref="I6:L6"/>
    <mergeCell ref="O25:P25"/>
    <mergeCell ref="E19:F19"/>
    <mergeCell ref="E11:F11"/>
    <mergeCell ref="E12:F12"/>
    <mergeCell ref="M25:N25"/>
    <mergeCell ref="N11:W14"/>
    <mergeCell ref="D14:F14"/>
    <mergeCell ref="D15:F15"/>
    <mergeCell ref="E13:F13"/>
    <mergeCell ref="I17:L17"/>
    <mergeCell ref="I18:L18"/>
    <mergeCell ref="E18:F18"/>
    <mergeCell ref="I14:L14"/>
    <mergeCell ref="I15:L15"/>
    <mergeCell ref="I12:L12"/>
    <mergeCell ref="E23:F23"/>
    <mergeCell ref="I4:L4"/>
    <mergeCell ref="E9:F9"/>
    <mergeCell ref="I7:L7"/>
    <mergeCell ref="I8:L8"/>
    <mergeCell ref="I9:L9"/>
    <mergeCell ref="I5:L5"/>
    <mergeCell ref="I3:L3"/>
    <mergeCell ref="B31:E31"/>
    <mergeCell ref="I19:L19"/>
    <mergeCell ref="I20:L20"/>
    <mergeCell ref="I21:L21"/>
    <mergeCell ref="E20:F20"/>
    <mergeCell ref="E21:F21"/>
    <mergeCell ref="I22:L22"/>
    <mergeCell ref="I23:L23"/>
    <mergeCell ref="C19:D19"/>
    <mergeCell ref="C20:D20"/>
    <mergeCell ref="C21:D21"/>
    <mergeCell ref="B26:C26"/>
    <mergeCell ref="E26:F26"/>
    <mergeCell ref="E24:F24"/>
    <mergeCell ref="C24:D24"/>
    <mergeCell ref="A34:C34"/>
    <mergeCell ref="A2:D2"/>
    <mergeCell ref="A29:D30"/>
    <mergeCell ref="E29:F30"/>
    <mergeCell ref="E25:F25"/>
    <mergeCell ref="A3:C3"/>
    <mergeCell ref="E17:F17"/>
    <mergeCell ref="A4:C4"/>
    <mergeCell ref="E6:F6"/>
    <mergeCell ref="E7:F7"/>
    <mergeCell ref="D3:F3"/>
    <mergeCell ref="D4:F4"/>
    <mergeCell ref="E5:F5"/>
    <mergeCell ref="E10:F10"/>
    <mergeCell ref="E8:F8"/>
    <mergeCell ref="B17:D17"/>
    <mergeCell ref="H32:V32"/>
    <mergeCell ref="H31:V31"/>
    <mergeCell ref="B32:E32"/>
    <mergeCell ref="D16:F16"/>
    <mergeCell ref="B27:C28"/>
    <mergeCell ref="D27:F28"/>
    <mergeCell ref="B18:D18"/>
    <mergeCell ref="Q25:R25"/>
    <mergeCell ref="S25:T25"/>
    <mergeCell ref="U25:V25"/>
    <mergeCell ref="I25:J25"/>
    <mergeCell ref="K25:L25"/>
    <mergeCell ref="A19:B21"/>
    <mergeCell ref="A24:B25"/>
    <mergeCell ref="C25:D25"/>
    <mergeCell ref="B23:D23"/>
  </mergeCells>
  <phoneticPr fontId="2" type="noConversion"/>
  <conditionalFormatting sqref="B31:E31">
    <cfRule type="cellIs" dxfId="28" priority="5" stopIfTrue="1" operator="equal">
      <formula>"Tätigkeit in anderem Verein muss ja oder nein sein"</formula>
    </cfRule>
  </conditionalFormatting>
  <conditionalFormatting sqref="E22:F22">
    <cfRule type="containsText" dxfId="27" priority="1" operator="containsText" text="ÜL gültig">
      <formula>NOT(ISERROR(SEARCH("ÜL gültig",E22)))</formula>
    </cfRule>
    <cfRule type="containsText" dxfId="26" priority="2" operator="containsText" text="Prüfe Gültigkeit">
      <formula>NOT(ISERROR(SEARCH("Prüfe Gültigkeit",E22)))</formula>
    </cfRule>
    <cfRule type="containsText" dxfId="25" priority="3" operator="containsText" text="Gültigkeitsdatum fehlt!">
      <formula>NOT(ISERROR(SEARCH("Gültigkeitsdatum fehlt!",E22)))</formula>
    </cfRule>
  </conditionalFormatting>
  <pageMargins left="0.78740157480314965" right="0.78740157480314965" top="0.98425196850393704" bottom="0.98425196850393704" header="0.51181102362204722" footer="0.51181102362204722"/>
  <pageSetup paperSize="9" orientation="portrait" horizontalDpi="4294967294"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0"/>
  </sheetPr>
  <dimension ref="A1:AC44"/>
  <sheetViews>
    <sheetView showGridLines="0" showRowColHeaders="0" showZeros="0" zoomScale="139" zoomScaleNormal="139" zoomScalePageLayoutView="139" workbookViewId="0">
      <selection activeCell="X51" sqref="X51"/>
    </sheetView>
  </sheetViews>
  <sheetFormatPr baseColWidth="10" defaultRowHeight="12.75" x14ac:dyDescent="0.2"/>
  <cols>
    <col min="1" max="1" width="3.7109375" customWidth="1"/>
    <col min="2" max="2" width="6.42578125" customWidth="1"/>
    <col min="3" max="3" width="5.7109375" style="2" customWidth="1"/>
    <col min="4" max="5" width="5.7109375" customWidth="1"/>
    <col min="6" max="6" width="3.42578125" customWidth="1"/>
    <col min="7" max="7" width="15.7109375" customWidth="1"/>
    <col min="8" max="8" width="3.7109375" style="2" customWidth="1"/>
    <col min="9" max="9" width="6.42578125" customWidth="1"/>
    <col min="10" max="12" width="5.7109375" customWidth="1"/>
    <col min="13" max="13" width="3.42578125" style="2" customWidth="1"/>
    <col min="14" max="14" width="15.7109375" customWidth="1"/>
    <col min="15" max="15" width="3.7109375" customWidth="1"/>
    <col min="16" max="16" width="6.42578125" customWidth="1"/>
    <col min="17" max="17" width="5.7109375" customWidth="1"/>
    <col min="18" max="18" width="5.7109375" style="2" customWidth="1"/>
    <col min="19" max="19" width="5.7109375" customWidth="1"/>
    <col min="20" max="20" width="3.42578125" customWidth="1"/>
    <col min="21" max="21" width="15.7109375" customWidth="1"/>
    <col min="22" max="22" width="2.42578125" customWidth="1"/>
    <col min="23" max="23" width="5.42578125" customWidth="1"/>
    <col min="24" max="27" width="8.7109375" customWidth="1"/>
  </cols>
  <sheetData>
    <row r="1" spans="1:29" ht="22.5" customHeight="1" thickTop="1" x14ac:dyDescent="0.2">
      <c r="A1" s="269" t="s">
        <v>65</v>
      </c>
      <c r="B1" s="270"/>
      <c r="C1" s="270"/>
      <c r="D1" s="295" t="str">
        <f>'ÜL-Daten-Erfassung'!D3&amp;"/"&amp;'ÜL-Daten-Erfassung'!D4</f>
        <v>/</v>
      </c>
      <c r="E1" s="296"/>
      <c r="F1" s="296"/>
      <c r="G1" s="296"/>
      <c r="H1" s="296"/>
      <c r="I1" s="296"/>
      <c r="J1" s="296"/>
      <c r="K1" s="291" t="s">
        <v>116</v>
      </c>
      <c r="L1" s="292"/>
      <c r="M1" s="292"/>
      <c r="N1" s="288" t="str">
        <f>'ÜL-Daten-Erfassung'!E6&amp;" "&amp;'ÜL-Daten-Erfassung'!E5</f>
        <v xml:space="preserve"> </v>
      </c>
      <c r="O1" s="289"/>
      <c r="P1" s="289"/>
      <c r="Q1" s="289"/>
      <c r="R1" s="290"/>
      <c r="S1" s="69" t="s">
        <v>20</v>
      </c>
      <c r="T1" s="315">
        <f>'ÜL-Daten-Erfassung'!E7</f>
        <v>0</v>
      </c>
      <c r="U1" s="316"/>
      <c r="V1" s="25"/>
      <c r="W1" s="306" t="s">
        <v>135</v>
      </c>
      <c r="X1" s="307"/>
      <c r="Y1" s="307"/>
      <c r="Z1" s="307"/>
      <c r="AA1" s="307"/>
      <c r="AB1" s="307"/>
      <c r="AC1" s="308"/>
    </row>
    <row r="2" spans="1:29" ht="20.25" customHeight="1" x14ac:dyDescent="0.2">
      <c r="A2" s="280" t="s">
        <v>37</v>
      </c>
      <c r="B2" s="281"/>
      <c r="C2" s="281"/>
      <c r="D2" s="271" t="str">
        <f>'ÜL-Daten-Erfassung'!E9&amp;", "&amp;'ÜL-Daten-Erfassung'!E10</f>
        <v xml:space="preserve">, </v>
      </c>
      <c r="E2" s="271"/>
      <c r="F2" s="271"/>
      <c r="G2" s="271"/>
      <c r="H2" s="271"/>
      <c r="I2" s="293" t="s">
        <v>38</v>
      </c>
      <c r="J2" s="293"/>
      <c r="K2" s="294"/>
      <c r="L2" s="72" t="s">
        <v>40</v>
      </c>
      <c r="M2" s="299">
        <f>'ÜL-Daten-Erfassung'!E13</f>
        <v>0</v>
      </c>
      <c r="N2" s="298"/>
      <c r="O2" s="294" t="s">
        <v>39</v>
      </c>
      <c r="P2" s="297"/>
      <c r="Q2" s="297"/>
      <c r="R2" s="298"/>
      <c r="S2" s="317" t="str">
        <f>IF('ÜL-Daten-Erfassung'!$D$27="","",'ÜL-Daten-Erfassung'!$D$27)</f>
        <v/>
      </c>
      <c r="T2" s="318"/>
      <c r="U2" s="319"/>
      <c r="V2" s="25"/>
      <c r="W2" s="309"/>
      <c r="X2" s="310"/>
      <c r="Y2" s="310"/>
      <c r="Z2" s="310"/>
      <c r="AA2" s="310"/>
      <c r="AB2" s="310"/>
      <c r="AC2" s="311"/>
    </row>
    <row r="3" spans="1:29" ht="23.25" customHeight="1" thickBot="1" x14ac:dyDescent="0.25">
      <c r="A3" s="276" t="s">
        <v>21</v>
      </c>
      <c r="B3" s="277"/>
      <c r="C3" s="277"/>
      <c r="D3" s="70">
        <f>'ÜL-Daten-Erfassung'!E8</f>
        <v>0</v>
      </c>
      <c r="E3" s="282" t="str">
        <f>IF('ÜL-Daten-Erfassung'!E8="","",LOOKUP(D3,'ÜL-Daten-Erfassung'!H3:H22,'ÜL-Daten-Erfassung'!I3:I22))</f>
        <v/>
      </c>
      <c r="F3" s="282"/>
      <c r="G3" s="282"/>
      <c r="H3" s="282"/>
      <c r="I3" s="282"/>
      <c r="J3" s="282"/>
      <c r="K3" s="282"/>
      <c r="L3" s="283"/>
      <c r="M3" s="283"/>
      <c r="N3" s="283"/>
      <c r="O3" s="282"/>
      <c r="P3" s="282"/>
      <c r="Q3" s="57" t="s">
        <v>35</v>
      </c>
      <c r="R3" s="323">
        <f>'ÜL-Daten-Erfassung'!E2</f>
        <v>46023</v>
      </c>
      <c r="S3" s="323"/>
      <c r="T3" s="57" t="s">
        <v>19</v>
      </c>
      <c r="U3" s="71">
        <f>IF('ÜL-Daten-Erfassung'!E2="","",EOMONTH(R3,2))</f>
        <v>46112</v>
      </c>
      <c r="V3" s="25"/>
      <c r="W3" s="309"/>
      <c r="X3" s="310"/>
      <c r="Y3" s="310"/>
      <c r="Z3" s="310"/>
      <c r="AA3" s="310"/>
      <c r="AB3" s="310"/>
      <c r="AC3" s="311"/>
    </row>
    <row r="4" spans="1:29" ht="15.75" customHeight="1" thickTop="1" thickBot="1" x14ac:dyDescent="0.25">
      <c r="A4" s="272" t="s">
        <v>42</v>
      </c>
      <c r="B4" s="273"/>
      <c r="C4" s="278" t="s">
        <v>30</v>
      </c>
      <c r="D4" s="279"/>
      <c r="E4" s="279"/>
      <c r="F4" s="284" t="s">
        <v>36</v>
      </c>
      <c r="G4" s="285"/>
      <c r="H4" s="272" t="s">
        <v>27</v>
      </c>
      <c r="I4" s="273"/>
      <c r="J4" s="278" t="s">
        <v>30</v>
      </c>
      <c r="K4" s="279"/>
      <c r="L4" s="279"/>
      <c r="M4" s="284" t="s">
        <v>36</v>
      </c>
      <c r="N4" s="285"/>
      <c r="O4" s="272" t="s">
        <v>28</v>
      </c>
      <c r="P4" s="273"/>
      <c r="Q4" s="278" t="s">
        <v>30</v>
      </c>
      <c r="R4" s="279"/>
      <c r="S4" s="279"/>
      <c r="T4" s="284" t="s">
        <v>36</v>
      </c>
      <c r="U4" s="285"/>
      <c r="V4" s="25"/>
      <c r="W4" s="312"/>
      <c r="X4" s="313"/>
      <c r="Y4" s="313"/>
      <c r="Z4" s="313"/>
      <c r="AA4" s="313"/>
      <c r="AB4" s="313"/>
      <c r="AC4" s="314"/>
    </row>
    <row r="5" spans="1:29" ht="21" customHeight="1" thickBot="1" x14ac:dyDescent="0.3">
      <c r="A5" s="274"/>
      <c r="B5" s="275"/>
      <c r="C5" s="13" t="s">
        <v>22</v>
      </c>
      <c r="D5" s="14" t="s">
        <v>19</v>
      </c>
      <c r="E5" s="15" t="s">
        <v>29</v>
      </c>
      <c r="F5" s="286"/>
      <c r="G5" s="287"/>
      <c r="H5" s="274" t="s">
        <v>27</v>
      </c>
      <c r="I5" s="275"/>
      <c r="J5" s="13" t="s">
        <v>22</v>
      </c>
      <c r="K5" s="14" t="s">
        <v>19</v>
      </c>
      <c r="L5" s="15" t="s">
        <v>29</v>
      </c>
      <c r="M5" s="286"/>
      <c r="N5" s="287"/>
      <c r="O5" s="274" t="s">
        <v>28</v>
      </c>
      <c r="P5" s="275"/>
      <c r="Q5" s="13" t="s">
        <v>22</v>
      </c>
      <c r="R5" s="14" t="s">
        <v>19</v>
      </c>
      <c r="S5" s="15" t="s">
        <v>29</v>
      </c>
      <c r="T5" s="286"/>
      <c r="U5" s="287"/>
      <c r="V5" s="25"/>
      <c r="W5" s="300" t="s">
        <v>12</v>
      </c>
      <c r="X5" s="300"/>
      <c r="Y5" s="300"/>
      <c r="Z5" s="300"/>
    </row>
    <row r="6" spans="1:29" ht="15" customHeight="1" thickTop="1" x14ac:dyDescent="0.2">
      <c r="A6" s="3">
        <f>WEEKDAY(B6)</f>
        <v>5</v>
      </c>
      <c r="B6" s="18">
        <f>R3</f>
        <v>46023</v>
      </c>
      <c r="C6" s="149"/>
      <c r="D6" s="9"/>
      <c r="E6" s="29" t="str">
        <f>IF(D6="","",(D6-C6)/45*60)</f>
        <v/>
      </c>
      <c r="F6" s="33"/>
      <c r="G6" s="22" t="str">
        <f>IF(F6="","",LOOKUP(F6,'ÜL-Daten-Erfassung'!$H$3:$H$23,'ÜL-Daten-Erfassung'!$I$3:$I$23))</f>
        <v/>
      </c>
      <c r="H6" s="3">
        <f>WEEKDAY(I6)</f>
        <v>1</v>
      </c>
      <c r="I6" s="52">
        <f>B36+1</f>
        <v>46054</v>
      </c>
      <c r="J6" s="6"/>
      <c r="K6" s="9"/>
      <c r="L6" s="29" t="str">
        <f>IF(K6="","",(K6-J6)/45*60)</f>
        <v/>
      </c>
      <c r="M6" s="33"/>
      <c r="N6" s="22" t="str">
        <f>IF(M6="","",LOOKUP(M6,'ÜL-Daten-Erfassung'!$H$3:$H$23,'ÜL-Daten-Erfassung'!$I$3:$I$23))</f>
        <v/>
      </c>
      <c r="O6" s="3">
        <f>WEEKDAY(P6)</f>
        <v>1</v>
      </c>
      <c r="P6" s="18">
        <f>IF(I34="",I33+1,I34+1)</f>
        <v>46082</v>
      </c>
      <c r="Q6" s="6"/>
      <c r="R6" s="9"/>
      <c r="S6" s="29" t="str">
        <f>IF(R6="","",(R6-Q6)/45*60)</f>
        <v/>
      </c>
      <c r="T6" s="33"/>
      <c r="U6" s="22" t="str">
        <f>IF(T6="","",LOOKUP(T6,'ÜL-Daten-Erfassung'!$H$3:$H$23,'ÜL-Daten-Erfassung'!$I$3:$I$23))</f>
        <v/>
      </c>
      <c r="V6" s="25"/>
      <c r="W6" s="40" t="s">
        <v>55</v>
      </c>
      <c r="X6" s="302" t="s">
        <v>18</v>
      </c>
      <c r="Y6" s="303"/>
    </row>
    <row r="7" spans="1:29" x14ac:dyDescent="0.2">
      <c r="A7" s="4">
        <f t="shared" ref="A7:A35" si="0">WEEKDAY(B7)</f>
        <v>6</v>
      </c>
      <c r="B7" s="19">
        <f>IF(B6&lt;&gt;"",B6+1,"")</f>
        <v>46024</v>
      </c>
      <c r="C7" s="7"/>
      <c r="D7" s="10"/>
      <c r="E7" s="30" t="str">
        <f t="shared" ref="E7:E36" si="1">IF(D7="","",(D7-C7)/45*60)</f>
        <v/>
      </c>
      <c r="F7" s="34"/>
      <c r="G7" s="23" t="str">
        <f>IF(F7="","",LOOKUP(F7,'ÜL-Daten-Erfassung'!$H$3:$H$23,'ÜL-Daten-Erfassung'!$I$3:$I$23))</f>
        <v/>
      </c>
      <c r="H7" s="4">
        <f t="shared" ref="H7:H33" si="2">WEEKDAY(I7)</f>
        <v>2</v>
      </c>
      <c r="I7" s="19">
        <f t="shared" ref="I7:I33" si="3">I6+1</f>
        <v>46055</v>
      </c>
      <c r="J7" s="7"/>
      <c r="K7" s="10"/>
      <c r="L7" s="30" t="str">
        <f t="shared" ref="L7:L34" si="4">IF(K7="","",(K7-J7)/45*60)</f>
        <v/>
      </c>
      <c r="M7" s="34"/>
      <c r="N7" s="23" t="str">
        <f>IF(M7="","",LOOKUP(M7,'ÜL-Daten-Erfassung'!$H$3:$H$23,'ÜL-Daten-Erfassung'!$I$3:$I$23))</f>
        <v/>
      </c>
      <c r="O7" s="4">
        <f t="shared" ref="O7:O35" si="5">WEEKDAY(P7)</f>
        <v>2</v>
      </c>
      <c r="P7" s="19">
        <f t="shared" ref="P7:P35" si="6">P6+1</f>
        <v>46083</v>
      </c>
      <c r="Q7" s="7"/>
      <c r="R7" s="10"/>
      <c r="S7" s="30" t="str">
        <f t="shared" ref="S7:S36" si="7">IF(R7="","",(R7-Q7)/45*60)</f>
        <v/>
      </c>
      <c r="T7" s="36"/>
      <c r="U7" s="23" t="str">
        <f>IF(T7="","",LOOKUP(T7,'ÜL-Daten-Erfassung'!$H$3:$H$23,'ÜL-Daten-Erfassung'!$I$3:$I$23))</f>
        <v/>
      </c>
      <c r="V7" s="25"/>
      <c r="W7" s="44">
        <f>R3</f>
        <v>46023</v>
      </c>
      <c r="X7" s="49">
        <f>LOOKUP(W7,'ÜL-Daten-Erfassung'!H26:H30,'ÜL-Daten-Erfassung'!I26:I30)</f>
        <v>47119</v>
      </c>
      <c r="Y7" s="49">
        <f>LOOKUP(W7,'ÜL-Daten-Erfassung'!H26:H30,'ÜL-Daten-Erfassung'!J26:J30)</f>
        <v>47123</v>
      </c>
    </row>
    <row r="8" spans="1:29" x14ac:dyDescent="0.2">
      <c r="A8" s="4">
        <f t="shared" si="0"/>
        <v>7</v>
      </c>
      <c r="B8" s="19">
        <f t="shared" ref="B8:B35" si="8">B7+1</f>
        <v>46025</v>
      </c>
      <c r="C8" s="7"/>
      <c r="D8" s="10"/>
      <c r="E8" s="30" t="str">
        <f t="shared" si="1"/>
        <v/>
      </c>
      <c r="F8" s="34"/>
      <c r="G8" s="23" t="str">
        <f>IF(F8="","",LOOKUP(F8,'ÜL-Daten-Erfassung'!$H$3:$H$23,'ÜL-Daten-Erfassung'!$I$3:$I$23))</f>
        <v/>
      </c>
      <c r="H8" s="4">
        <f t="shared" si="2"/>
        <v>3</v>
      </c>
      <c r="I8" s="19">
        <f t="shared" si="3"/>
        <v>46056</v>
      </c>
      <c r="J8" s="7"/>
      <c r="K8" s="10"/>
      <c r="L8" s="30" t="str">
        <f t="shared" si="4"/>
        <v/>
      </c>
      <c r="M8" s="34"/>
      <c r="N8" s="23" t="str">
        <f>IF(M8="","",LOOKUP(M8,'ÜL-Daten-Erfassung'!$H$3:$H$23,'ÜL-Daten-Erfassung'!$I$3:$I$23))</f>
        <v/>
      </c>
      <c r="O8" s="4">
        <f t="shared" si="5"/>
        <v>3</v>
      </c>
      <c r="P8" s="19">
        <f t="shared" si="6"/>
        <v>46084</v>
      </c>
      <c r="Q8" s="7"/>
      <c r="R8" s="10"/>
      <c r="S8" s="30" t="str">
        <f t="shared" si="7"/>
        <v/>
      </c>
      <c r="T8" s="36"/>
      <c r="U8" s="23" t="str">
        <f>IF(T8="","",LOOKUP(T8,'ÜL-Daten-Erfassung'!$H$3:$H$23,'ÜL-Daten-Erfassung'!$I$3:$I$23))</f>
        <v/>
      </c>
      <c r="V8" s="25"/>
      <c r="W8" s="39"/>
      <c r="X8" s="304" t="s">
        <v>13</v>
      </c>
      <c r="Y8" s="305"/>
      <c r="Z8" s="39"/>
      <c r="AA8" s="42"/>
    </row>
    <row r="9" spans="1:29" x14ac:dyDescent="0.2">
      <c r="A9" s="4">
        <f t="shared" si="0"/>
        <v>1</v>
      </c>
      <c r="B9" s="19">
        <f t="shared" si="8"/>
        <v>46026</v>
      </c>
      <c r="C9" s="147"/>
      <c r="D9" s="10"/>
      <c r="E9" s="30" t="str">
        <f t="shared" si="1"/>
        <v/>
      </c>
      <c r="F9" s="34"/>
      <c r="G9" s="23" t="str">
        <f>IF(F9="","",LOOKUP(F9,'ÜL-Daten-Erfassung'!$H$3:$H$23,'ÜL-Daten-Erfassung'!$I$3:$I$23))</f>
        <v/>
      </c>
      <c r="H9" s="4">
        <f t="shared" si="2"/>
        <v>4</v>
      </c>
      <c r="I9" s="19">
        <f t="shared" si="3"/>
        <v>46057</v>
      </c>
      <c r="J9" s="7"/>
      <c r="K9" s="10"/>
      <c r="L9" s="30" t="str">
        <f t="shared" si="4"/>
        <v/>
      </c>
      <c r="M9" s="34"/>
      <c r="N9" s="23" t="str">
        <f>IF(M9="","",LOOKUP(M9,'ÜL-Daten-Erfassung'!$H$3:$H$23,'ÜL-Daten-Erfassung'!$I$3:$I$23))</f>
        <v/>
      </c>
      <c r="O9" s="4">
        <f t="shared" si="5"/>
        <v>4</v>
      </c>
      <c r="P9" s="19">
        <f t="shared" si="6"/>
        <v>46085</v>
      </c>
      <c r="Q9" s="7"/>
      <c r="R9" s="10"/>
      <c r="S9" s="30" t="str">
        <f t="shared" si="7"/>
        <v/>
      </c>
      <c r="T9" s="36"/>
      <c r="U9" s="23" t="str">
        <f>IF(T9="","",LOOKUP(T9,'ÜL-Daten-Erfassung'!$H$3:$H$23,'ÜL-Daten-Erfassung'!$I$3:$I$23))</f>
        <v/>
      </c>
      <c r="V9" s="25"/>
      <c r="W9" s="39"/>
      <c r="X9" s="49">
        <f>LOOKUP(W7,'ÜL-Daten-Erfassung'!H26:H30,'ÜL-Daten-Erfassung'!K26:K30)</f>
        <v>47161</v>
      </c>
      <c r="Y9" s="50">
        <f>LOOKUP(W7,'ÜL-Daten-Erfassung'!H26:H30,'ÜL-Daten-Erfassung'!L26:L30)</f>
        <v>47165</v>
      </c>
      <c r="Z9" s="39"/>
      <c r="AA9" s="42"/>
    </row>
    <row r="10" spans="1:29" x14ac:dyDescent="0.2">
      <c r="A10" s="4">
        <f t="shared" si="0"/>
        <v>2</v>
      </c>
      <c r="B10" s="19">
        <f t="shared" si="8"/>
        <v>46027</v>
      </c>
      <c r="C10" s="7"/>
      <c r="D10" s="10"/>
      <c r="E10" s="30" t="str">
        <f t="shared" si="1"/>
        <v/>
      </c>
      <c r="F10" s="34"/>
      <c r="G10" s="23" t="str">
        <f>IF(F10="","",LOOKUP(F10,'ÜL-Daten-Erfassung'!$H$3:$H$23,'ÜL-Daten-Erfassung'!$I$3:$I$23))</f>
        <v/>
      </c>
      <c r="H10" s="4">
        <f t="shared" si="2"/>
        <v>5</v>
      </c>
      <c r="I10" s="19">
        <f t="shared" si="3"/>
        <v>46058</v>
      </c>
      <c r="J10" s="7"/>
      <c r="K10" s="10"/>
      <c r="L10" s="30" t="str">
        <f t="shared" si="4"/>
        <v/>
      </c>
      <c r="M10" s="34"/>
      <c r="N10" s="23" t="str">
        <f>IF(M10="","",LOOKUP(M10,'ÜL-Daten-Erfassung'!$H$3:$H$23,'ÜL-Daten-Erfassung'!$I$3:$I$23))</f>
        <v/>
      </c>
      <c r="O10" s="4">
        <f t="shared" si="5"/>
        <v>5</v>
      </c>
      <c r="P10" s="19">
        <f t="shared" si="6"/>
        <v>46086</v>
      </c>
      <c r="Q10" s="7"/>
      <c r="R10" s="10"/>
      <c r="S10" s="30" t="str">
        <f t="shared" si="7"/>
        <v/>
      </c>
      <c r="T10" s="36"/>
      <c r="U10" s="23" t="str">
        <f>IF(T10="","",LOOKUP(T10,'ÜL-Daten-Erfassung'!$H$3:$H$23,'ÜL-Daten-Erfassung'!$I$3:$I$23))</f>
        <v/>
      </c>
      <c r="V10" s="25"/>
      <c r="W10" s="39"/>
      <c r="X10" s="304" t="s">
        <v>14</v>
      </c>
      <c r="Y10" s="305"/>
      <c r="Z10" s="39"/>
      <c r="AA10" s="42"/>
    </row>
    <row r="11" spans="1:29" x14ac:dyDescent="0.2">
      <c r="A11" s="4">
        <f t="shared" si="0"/>
        <v>3</v>
      </c>
      <c r="B11" s="19">
        <f t="shared" si="8"/>
        <v>46028</v>
      </c>
      <c r="C11" s="7"/>
      <c r="D11" s="10"/>
      <c r="E11" s="30" t="str">
        <f t="shared" si="1"/>
        <v/>
      </c>
      <c r="F11" s="34"/>
      <c r="G11" s="23" t="str">
        <f>IF(F11="","",LOOKUP(F11,'ÜL-Daten-Erfassung'!$H$3:$H$23,'ÜL-Daten-Erfassung'!$I$3:$I$23))</f>
        <v/>
      </c>
      <c r="H11" s="4">
        <f t="shared" si="2"/>
        <v>6</v>
      </c>
      <c r="I11" s="19">
        <f t="shared" si="3"/>
        <v>46059</v>
      </c>
      <c r="J11" s="7"/>
      <c r="K11" s="10"/>
      <c r="L11" s="30" t="str">
        <f t="shared" si="4"/>
        <v/>
      </c>
      <c r="M11" s="34"/>
      <c r="N11" s="23" t="str">
        <f>IF(M11="","",LOOKUP(M11,'ÜL-Daten-Erfassung'!$H$3:$H$23,'ÜL-Daten-Erfassung'!$I$3:$I$23))</f>
        <v/>
      </c>
      <c r="O11" s="4">
        <f t="shared" si="5"/>
        <v>6</v>
      </c>
      <c r="P11" s="19">
        <f t="shared" si="6"/>
        <v>46087</v>
      </c>
      <c r="Q11" s="7"/>
      <c r="R11" s="10"/>
      <c r="S11" s="30" t="str">
        <f t="shared" si="7"/>
        <v/>
      </c>
      <c r="T11" s="36"/>
      <c r="U11" s="23" t="str">
        <f>IF(T11="","",LOOKUP(T11,'ÜL-Daten-Erfassung'!$H$3:$H$23,'ÜL-Daten-Erfassung'!$I$3:$I$23))</f>
        <v/>
      </c>
      <c r="V11" s="25"/>
      <c r="W11" s="39"/>
      <c r="X11" s="49">
        <f>LOOKUP(W7,'ÜL-Daten-Erfassung'!H26:H30,'ÜL-Daten-Erfassung'!M26:M30)</f>
        <v>47203</v>
      </c>
      <c r="Y11" s="50">
        <f>LOOKUP(W7,'ÜL-Daten-Erfassung'!H26:H30,'ÜL-Daten-Erfassung'!N26:N30)</f>
        <v>47214</v>
      </c>
      <c r="Z11" s="39"/>
      <c r="AA11" s="42"/>
    </row>
    <row r="12" spans="1:29" ht="12.75" customHeight="1" x14ac:dyDescent="0.2">
      <c r="A12" s="4">
        <f t="shared" si="0"/>
        <v>4</v>
      </c>
      <c r="B12" s="19">
        <f t="shared" si="8"/>
        <v>46029</v>
      </c>
      <c r="C12" s="7"/>
      <c r="D12" s="10"/>
      <c r="E12" s="30" t="str">
        <f t="shared" si="1"/>
        <v/>
      </c>
      <c r="F12" s="34"/>
      <c r="G12" s="23" t="str">
        <f>IF(F12="","",LOOKUP(F12,'ÜL-Daten-Erfassung'!$H$3:$H$23,'ÜL-Daten-Erfassung'!$I$3:$I$23))</f>
        <v/>
      </c>
      <c r="H12" s="4">
        <f t="shared" si="2"/>
        <v>7</v>
      </c>
      <c r="I12" s="19">
        <f t="shared" si="3"/>
        <v>46060</v>
      </c>
      <c r="J12" s="7"/>
      <c r="K12" s="10"/>
      <c r="L12" s="30" t="str">
        <f t="shared" si="4"/>
        <v/>
      </c>
      <c r="M12" s="34"/>
      <c r="N12" s="23" t="str">
        <f>IF(M12="","",LOOKUP(M12,'ÜL-Daten-Erfassung'!$H$3:$H$23,'ÜL-Daten-Erfassung'!$I$3:$I$23))</f>
        <v/>
      </c>
      <c r="O12" s="4">
        <f t="shared" si="5"/>
        <v>7</v>
      </c>
      <c r="P12" s="19">
        <f t="shared" si="6"/>
        <v>46088</v>
      </c>
      <c r="Q12" s="7"/>
      <c r="R12" s="10"/>
      <c r="S12" s="30" t="str">
        <f t="shared" si="7"/>
        <v/>
      </c>
      <c r="T12" s="36"/>
      <c r="U12" s="23" t="str">
        <f>IF(T12="","",LOOKUP(T12,'ÜL-Daten-Erfassung'!$H$3:$H$23,'ÜL-Daten-Erfassung'!$I$3:$I$23))</f>
        <v/>
      </c>
      <c r="V12" s="25"/>
      <c r="W12" s="46"/>
      <c r="X12" s="43"/>
      <c r="Y12" s="43"/>
      <c r="Z12" s="47"/>
    </row>
    <row r="13" spans="1:29" ht="12.75" customHeight="1" x14ac:dyDescent="0.2">
      <c r="A13" s="4">
        <f t="shared" si="0"/>
        <v>5</v>
      </c>
      <c r="B13" s="19">
        <f t="shared" si="8"/>
        <v>46030</v>
      </c>
      <c r="C13" s="7"/>
      <c r="D13" s="10"/>
      <c r="E13" s="30" t="str">
        <f t="shared" si="1"/>
        <v/>
      </c>
      <c r="F13" s="34"/>
      <c r="G13" s="23" t="str">
        <f>IF(F13="","",LOOKUP(F13,'ÜL-Daten-Erfassung'!$H$3:$H$23,'ÜL-Daten-Erfassung'!$I$3:$I$23))</f>
        <v/>
      </c>
      <c r="H13" s="4">
        <f t="shared" si="2"/>
        <v>1</v>
      </c>
      <c r="I13" s="19">
        <f t="shared" si="3"/>
        <v>46061</v>
      </c>
      <c r="J13" s="7"/>
      <c r="K13" s="10"/>
      <c r="L13" s="30" t="str">
        <f t="shared" si="4"/>
        <v/>
      </c>
      <c r="M13" s="34"/>
      <c r="N13" s="23" t="str">
        <f>IF(M13="","",LOOKUP(M13,'ÜL-Daten-Erfassung'!$H$3:$H$23,'ÜL-Daten-Erfassung'!$I$3:$I$23))</f>
        <v/>
      </c>
      <c r="O13" s="4">
        <f t="shared" si="5"/>
        <v>1</v>
      </c>
      <c r="P13" s="19">
        <f t="shared" si="6"/>
        <v>46089</v>
      </c>
      <c r="Q13" s="7"/>
      <c r="R13" s="10"/>
      <c r="S13" s="30" t="str">
        <f t="shared" si="7"/>
        <v/>
      </c>
      <c r="T13" s="36"/>
      <c r="U13" s="23" t="str">
        <f>IF(T13="","",LOOKUP(T13,'ÜL-Daten-Erfassung'!$H$3:$H$23,'ÜL-Daten-Erfassung'!$I$3:$I$23))</f>
        <v/>
      </c>
      <c r="V13" s="25"/>
      <c r="W13" s="38"/>
      <c r="X13" s="2"/>
      <c r="Y13" s="2"/>
    </row>
    <row r="14" spans="1:29" ht="12.75" customHeight="1" x14ac:dyDescent="0.2">
      <c r="A14" s="4">
        <f t="shared" si="0"/>
        <v>6</v>
      </c>
      <c r="B14" s="19">
        <f t="shared" si="8"/>
        <v>46031</v>
      </c>
      <c r="C14" s="7"/>
      <c r="D14" s="10"/>
      <c r="E14" s="30" t="str">
        <f t="shared" si="1"/>
        <v/>
      </c>
      <c r="F14" s="34"/>
      <c r="G14" s="23" t="str">
        <f>IF(F14="","",LOOKUP(F14,'ÜL-Daten-Erfassung'!$H$3:$H$23,'ÜL-Daten-Erfassung'!$I$3:$I$23))</f>
        <v/>
      </c>
      <c r="H14" s="4">
        <f t="shared" si="2"/>
        <v>2</v>
      </c>
      <c r="I14" s="19">
        <f t="shared" si="3"/>
        <v>46062</v>
      </c>
      <c r="J14" s="7"/>
      <c r="K14" s="10"/>
      <c r="L14" s="30" t="str">
        <f t="shared" si="4"/>
        <v/>
      </c>
      <c r="M14" s="34"/>
      <c r="N14" s="23" t="str">
        <f>IF(M14="","",LOOKUP(M14,'ÜL-Daten-Erfassung'!$H$3:$H$23,'ÜL-Daten-Erfassung'!$I$3:$I$23))</f>
        <v/>
      </c>
      <c r="O14" s="4">
        <f t="shared" si="5"/>
        <v>2</v>
      </c>
      <c r="P14" s="19">
        <f t="shared" si="6"/>
        <v>46090</v>
      </c>
      <c r="Q14" s="7"/>
      <c r="R14" s="10"/>
      <c r="S14" s="30" t="str">
        <f t="shared" si="7"/>
        <v/>
      </c>
      <c r="T14" s="36"/>
      <c r="U14" s="23" t="str">
        <f>IF(T14="","",LOOKUP(T14,'ÜL-Daten-Erfassung'!$H$3:$H$23,'ÜL-Daten-Erfassung'!$I$3:$I$23))</f>
        <v/>
      </c>
      <c r="V14" s="25"/>
      <c r="W14" s="38"/>
      <c r="X14" s="2"/>
      <c r="Y14" s="2"/>
    </row>
    <row r="15" spans="1:29" ht="12.75" customHeight="1" x14ac:dyDescent="0.2">
      <c r="A15" s="4">
        <f t="shared" si="0"/>
        <v>7</v>
      </c>
      <c r="B15" s="19">
        <f t="shared" si="8"/>
        <v>46032</v>
      </c>
      <c r="C15" s="7"/>
      <c r="D15" s="10"/>
      <c r="E15" s="30" t="str">
        <f t="shared" si="1"/>
        <v/>
      </c>
      <c r="F15" s="34"/>
      <c r="G15" s="23" t="str">
        <f>IF(F15="","",LOOKUP(F15,'ÜL-Daten-Erfassung'!$H$3:$H$23,'ÜL-Daten-Erfassung'!$I$3:$I$23))</f>
        <v/>
      </c>
      <c r="H15" s="4">
        <f t="shared" si="2"/>
        <v>3</v>
      </c>
      <c r="I15" s="19">
        <f t="shared" si="3"/>
        <v>46063</v>
      </c>
      <c r="J15" s="7"/>
      <c r="K15" s="10"/>
      <c r="L15" s="30" t="str">
        <f t="shared" si="4"/>
        <v/>
      </c>
      <c r="M15" s="34"/>
      <c r="N15" s="23" t="str">
        <f>IF(M15="","",LOOKUP(M15,'ÜL-Daten-Erfassung'!$H$3:$H$23,'ÜL-Daten-Erfassung'!$I$3:$I$23))</f>
        <v/>
      </c>
      <c r="O15" s="4">
        <f t="shared" si="5"/>
        <v>3</v>
      </c>
      <c r="P15" s="19">
        <f t="shared" si="6"/>
        <v>46091</v>
      </c>
      <c r="Q15" s="7"/>
      <c r="R15" s="10"/>
      <c r="S15" s="30" t="str">
        <f t="shared" si="7"/>
        <v/>
      </c>
      <c r="T15" s="36"/>
      <c r="U15" s="23" t="str">
        <f>IF(T15="","",LOOKUP(T15,'ÜL-Daten-Erfassung'!$H$3:$H$23,'ÜL-Daten-Erfassung'!$I$3:$I$23))</f>
        <v/>
      </c>
      <c r="V15" s="25"/>
      <c r="W15" s="301" t="str">
        <f>IF(Quartal_1!D3&lt;1,"Bitte Schlüsselnummer für regelmäßig genutzte Übungsstätte eintragen (aus Tabelle &lt;Hinweise&gt; entnehmen)! Nur für abweichende zusätzliche Trainingsstätten Schlüsselnummer für die jeweilige Nutzung in der Liste ergänzen!","")</f>
        <v>Bitte Schlüsselnummer für regelmäßig genutzte Übungsstätte eintragen (aus Tabelle &lt;Hinweise&gt; entnehmen)! Nur für abweichende zusätzliche Trainingsstätten Schlüsselnummer für die jeweilige Nutzung in der Liste ergänzen!</v>
      </c>
      <c r="X15" s="301"/>
      <c r="Y15" s="301"/>
      <c r="Z15" s="301"/>
    </row>
    <row r="16" spans="1:29" ht="12.75" customHeight="1" x14ac:dyDescent="0.2">
      <c r="A16" s="4">
        <f t="shared" si="0"/>
        <v>1</v>
      </c>
      <c r="B16" s="19">
        <f t="shared" si="8"/>
        <v>46033</v>
      </c>
      <c r="C16" s="7"/>
      <c r="D16" s="10"/>
      <c r="E16" s="30" t="str">
        <f t="shared" si="1"/>
        <v/>
      </c>
      <c r="F16" s="34"/>
      <c r="G16" s="23" t="str">
        <f>IF(F16="","",LOOKUP(F16,'ÜL-Daten-Erfassung'!$H$3:$H$23,'ÜL-Daten-Erfassung'!$I$3:$I$23))</f>
        <v/>
      </c>
      <c r="H16" s="4">
        <f t="shared" si="2"/>
        <v>4</v>
      </c>
      <c r="I16" s="19">
        <f t="shared" si="3"/>
        <v>46064</v>
      </c>
      <c r="J16" s="7"/>
      <c r="K16" s="10"/>
      <c r="L16" s="30" t="str">
        <f t="shared" si="4"/>
        <v/>
      </c>
      <c r="M16" s="34"/>
      <c r="N16" s="23" t="str">
        <f>IF(M16="","",LOOKUP(M16,'ÜL-Daten-Erfassung'!$H$3:$H$23,'ÜL-Daten-Erfassung'!$I$3:$I$23))</f>
        <v/>
      </c>
      <c r="O16" s="4">
        <f t="shared" si="5"/>
        <v>4</v>
      </c>
      <c r="P16" s="19">
        <f t="shared" si="6"/>
        <v>46092</v>
      </c>
      <c r="Q16" s="7"/>
      <c r="R16" s="10"/>
      <c r="S16" s="30" t="str">
        <f t="shared" si="7"/>
        <v/>
      </c>
      <c r="T16" s="36"/>
      <c r="U16" s="23" t="str">
        <f>IF(T16="","",LOOKUP(T16,'ÜL-Daten-Erfassung'!$H$3:$H$23,'ÜL-Daten-Erfassung'!$I$3:$I$23))</f>
        <v/>
      </c>
      <c r="V16" s="25"/>
      <c r="W16" s="301"/>
      <c r="X16" s="301"/>
      <c r="Y16" s="301"/>
      <c r="Z16" s="301"/>
    </row>
    <row r="17" spans="1:26" ht="12.75" customHeight="1" x14ac:dyDescent="0.2">
      <c r="A17" s="4">
        <f t="shared" si="0"/>
        <v>2</v>
      </c>
      <c r="B17" s="19">
        <f t="shared" si="8"/>
        <v>46034</v>
      </c>
      <c r="C17" s="7"/>
      <c r="D17" s="10"/>
      <c r="E17" s="30" t="str">
        <f t="shared" si="1"/>
        <v/>
      </c>
      <c r="F17" s="34"/>
      <c r="G17" s="23" t="str">
        <f>IF(F17="","",LOOKUP(F17,'ÜL-Daten-Erfassung'!$H$3:$H$23,'ÜL-Daten-Erfassung'!$I$3:$I$23))</f>
        <v/>
      </c>
      <c r="H17" s="4">
        <f t="shared" si="2"/>
        <v>5</v>
      </c>
      <c r="I17" s="19">
        <f t="shared" si="3"/>
        <v>46065</v>
      </c>
      <c r="J17" s="7"/>
      <c r="K17" s="10"/>
      <c r="L17" s="30" t="str">
        <f t="shared" si="4"/>
        <v/>
      </c>
      <c r="M17" s="34"/>
      <c r="N17" s="23" t="str">
        <f>IF(M17="","",LOOKUP(M17,'ÜL-Daten-Erfassung'!$H$3:$H$23,'ÜL-Daten-Erfassung'!$I$3:$I$23))</f>
        <v/>
      </c>
      <c r="O17" s="4">
        <f t="shared" si="5"/>
        <v>5</v>
      </c>
      <c r="P17" s="19">
        <f t="shared" si="6"/>
        <v>46093</v>
      </c>
      <c r="Q17" s="7"/>
      <c r="R17" s="10"/>
      <c r="S17" s="30" t="str">
        <f t="shared" si="7"/>
        <v/>
      </c>
      <c r="T17" s="36"/>
      <c r="U17" s="23" t="str">
        <f>IF(T17="","",LOOKUP(T17,'ÜL-Daten-Erfassung'!$H$3:$H$23,'ÜL-Daten-Erfassung'!$I$3:$I$23))</f>
        <v/>
      </c>
      <c r="V17" s="25"/>
      <c r="W17" s="301"/>
      <c r="X17" s="301"/>
      <c r="Y17" s="301"/>
      <c r="Z17" s="301"/>
    </row>
    <row r="18" spans="1:26" ht="12.75" customHeight="1" x14ac:dyDescent="0.2">
      <c r="A18" s="4">
        <f t="shared" si="0"/>
        <v>3</v>
      </c>
      <c r="B18" s="19">
        <f t="shared" si="8"/>
        <v>46035</v>
      </c>
      <c r="C18" s="7"/>
      <c r="D18" s="10"/>
      <c r="E18" s="30" t="str">
        <f t="shared" si="1"/>
        <v/>
      </c>
      <c r="F18" s="34"/>
      <c r="G18" s="23" t="str">
        <f>IF(F18="","",LOOKUP(F18,'ÜL-Daten-Erfassung'!$H$3:$H$23,'ÜL-Daten-Erfassung'!$I$3:$I$23))</f>
        <v/>
      </c>
      <c r="H18" s="4">
        <f t="shared" si="2"/>
        <v>6</v>
      </c>
      <c r="I18" s="19">
        <f t="shared" si="3"/>
        <v>46066</v>
      </c>
      <c r="J18" s="7"/>
      <c r="K18" s="10"/>
      <c r="L18" s="30" t="str">
        <f t="shared" si="4"/>
        <v/>
      </c>
      <c r="M18" s="34"/>
      <c r="N18" s="23" t="str">
        <f>IF(M18="","",LOOKUP(M18,'ÜL-Daten-Erfassung'!$H$3:$H$23,'ÜL-Daten-Erfassung'!$I$3:$I$23))</f>
        <v/>
      </c>
      <c r="O18" s="4">
        <f t="shared" si="5"/>
        <v>6</v>
      </c>
      <c r="P18" s="19">
        <f t="shared" si="6"/>
        <v>46094</v>
      </c>
      <c r="Q18" s="7"/>
      <c r="R18" s="10"/>
      <c r="S18" s="30" t="str">
        <f t="shared" si="7"/>
        <v/>
      </c>
      <c r="T18" s="36"/>
      <c r="U18" s="23" t="str">
        <f>IF(T18="","",LOOKUP(T18,'ÜL-Daten-Erfassung'!$H$3:$H$23,'ÜL-Daten-Erfassung'!$I$3:$I$23))</f>
        <v/>
      </c>
      <c r="V18" s="25"/>
      <c r="W18" s="301"/>
      <c r="X18" s="301"/>
      <c r="Y18" s="301"/>
      <c r="Z18" s="301"/>
    </row>
    <row r="19" spans="1:26" ht="12.75" customHeight="1" x14ac:dyDescent="0.2">
      <c r="A19" s="4">
        <f t="shared" si="0"/>
        <v>4</v>
      </c>
      <c r="B19" s="19">
        <f t="shared" si="8"/>
        <v>46036</v>
      </c>
      <c r="C19" s="7"/>
      <c r="D19" s="10"/>
      <c r="E19" s="30" t="str">
        <f t="shared" si="1"/>
        <v/>
      </c>
      <c r="F19" s="34"/>
      <c r="G19" s="23" t="str">
        <f>IF(F19="","",LOOKUP(F19,'ÜL-Daten-Erfassung'!$H$3:$H$23,'ÜL-Daten-Erfassung'!$I$3:$I$23))</f>
        <v/>
      </c>
      <c r="H19" s="4">
        <f t="shared" si="2"/>
        <v>7</v>
      </c>
      <c r="I19" s="19">
        <f t="shared" si="3"/>
        <v>46067</v>
      </c>
      <c r="J19" s="7"/>
      <c r="K19" s="10"/>
      <c r="L19" s="30" t="str">
        <f t="shared" si="4"/>
        <v/>
      </c>
      <c r="M19" s="34"/>
      <c r="N19" s="23" t="str">
        <f>IF(M19="","",LOOKUP(M19,'ÜL-Daten-Erfassung'!$H$3:$H$23,'ÜL-Daten-Erfassung'!$I$3:$I$23))</f>
        <v/>
      </c>
      <c r="O19" s="4">
        <f t="shared" si="5"/>
        <v>7</v>
      </c>
      <c r="P19" s="19">
        <f t="shared" si="6"/>
        <v>46095</v>
      </c>
      <c r="Q19" s="7"/>
      <c r="R19" s="10"/>
      <c r="S19" s="30" t="str">
        <f t="shared" si="7"/>
        <v/>
      </c>
      <c r="T19" s="36"/>
      <c r="U19" s="23" t="str">
        <f>IF(T19="","",LOOKUP(T19,'ÜL-Daten-Erfassung'!$H$3:$H$23,'ÜL-Daten-Erfassung'!$I$3:$I$23))</f>
        <v/>
      </c>
      <c r="V19" s="25"/>
      <c r="W19" s="301"/>
      <c r="X19" s="301"/>
      <c r="Y19" s="301"/>
      <c r="Z19" s="301"/>
    </row>
    <row r="20" spans="1:26" ht="12.75" customHeight="1" x14ac:dyDescent="0.2">
      <c r="A20" s="4">
        <f t="shared" si="0"/>
        <v>5</v>
      </c>
      <c r="B20" s="19">
        <f t="shared" si="8"/>
        <v>46037</v>
      </c>
      <c r="C20" s="7"/>
      <c r="D20" s="10"/>
      <c r="E20" s="30" t="str">
        <f t="shared" si="1"/>
        <v/>
      </c>
      <c r="F20" s="34"/>
      <c r="G20" s="23" t="str">
        <f>IF(F20="","",LOOKUP(F20,'ÜL-Daten-Erfassung'!$H$3:$H$23,'ÜL-Daten-Erfassung'!$I$3:$I$23))</f>
        <v/>
      </c>
      <c r="H20" s="4">
        <f t="shared" si="2"/>
        <v>1</v>
      </c>
      <c r="I20" s="19">
        <f t="shared" si="3"/>
        <v>46068</v>
      </c>
      <c r="J20" s="7"/>
      <c r="K20" s="10"/>
      <c r="L20" s="30" t="str">
        <f t="shared" si="4"/>
        <v/>
      </c>
      <c r="M20" s="34"/>
      <c r="N20" s="23" t="str">
        <f>IF(M20="","",LOOKUP(M20,'ÜL-Daten-Erfassung'!$H$3:$H$23,'ÜL-Daten-Erfassung'!$I$3:$I$23))</f>
        <v/>
      </c>
      <c r="O20" s="4">
        <f t="shared" si="5"/>
        <v>1</v>
      </c>
      <c r="P20" s="19">
        <f t="shared" si="6"/>
        <v>46096</v>
      </c>
      <c r="Q20" s="7"/>
      <c r="R20" s="10"/>
      <c r="S20" s="30" t="str">
        <f t="shared" si="7"/>
        <v/>
      </c>
      <c r="T20" s="36"/>
      <c r="U20" s="23" t="str">
        <f>IF(T20="","",LOOKUP(T20,'ÜL-Daten-Erfassung'!$H$3:$H$23,'ÜL-Daten-Erfassung'!$I$3:$I$23))</f>
        <v/>
      </c>
      <c r="V20" s="25"/>
      <c r="W20" s="301"/>
      <c r="X20" s="301"/>
      <c r="Y20" s="301"/>
      <c r="Z20" s="301"/>
    </row>
    <row r="21" spans="1:26" ht="12.75" customHeight="1" x14ac:dyDescent="0.2">
      <c r="A21" s="4">
        <f t="shared" si="0"/>
        <v>6</v>
      </c>
      <c r="B21" s="19">
        <f t="shared" si="8"/>
        <v>46038</v>
      </c>
      <c r="C21" s="7"/>
      <c r="D21" s="10"/>
      <c r="E21" s="30" t="str">
        <f t="shared" si="1"/>
        <v/>
      </c>
      <c r="F21" s="34"/>
      <c r="G21" s="23" t="str">
        <f>IF(F21="","",LOOKUP(F21,'ÜL-Daten-Erfassung'!$H$3:$H$23,'ÜL-Daten-Erfassung'!$I$3:$I$23))</f>
        <v/>
      </c>
      <c r="H21" s="4">
        <f t="shared" si="2"/>
        <v>2</v>
      </c>
      <c r="I21" s="19">
        <f t="shared" si="3"/>
        <v>46069</v>
      </c>
      <c r="J21" s="7"/>
      <c r="K21" s="10"/>
      <c r="L21" s="30" t="str">
        <f t="shared" si="4"/>
        <v/>
      </c>
      <c r="M21" s="34"/>
      <c r="N21" s="23" t="str">
        <f>IF(M21="","",LOOKUP(M21,'ÜL-Daten-Erfassung'!$H$3:$H$23,'ÜL-Daten-Erfassung'!$I$3:$I$23))</f>
        <v/>
      </c>
      <c r="O21" s="4">
        <f t="shared" si="5"/>
        <v>2</v>
      </c>
      <c r="P21" s="19">
        <f t="shared" si="6"/>
        <v>46097</v>
      </c>
      <c r="Q21" s="7"/>
      <c r="R21" s="10"/>
      <c r="S21" s="30" t="str">
        <f t="shared" si="7"/>
        <v/>
      </c>
      <c r="T21" s="36"/>
      <c r="U21" s="23" t="str">
        <f>IF(T21="","",LOOKUP(T21,'ÜL-Daten-Erfassung'!$H$3:$H$23,'ÜL-Daten-Erfassung'!$I$3:$I$23))</f>
        <v/>
      </c>
      <c r="V21" s="25"/>
      <c r="W21" s="301"/>
      <c r="X21" s="301"/>
      <c r="Y21" s="301"/>
      <c r="Z21" s="301"/>
    </row>
    <row r="22" spans="1:26" ht="12.75" customHeight="1" x14ac:dyDescent="0.2">
      <c r="A22" s="4">
        <f t="shared" si="0"/>
        <v>7</v>
      </c>
      <c r="B22" s="19">
        <f t="shared" si="8"/>
        <v>46039</v>
      </c>
      <c r="C22" s="7"/>
      <c r="D22" s="10"/>
      <c r="E22" s="30" t="str">
        <f t="shared" si="1"/>
        <v/>
      </c>
      <c r="F22" s="34"/>
      <c r="G22" s="23" t="str">
        <f>IF(F22="","",LOOKUP(F22,'ÜL-Daten-Erfassung'!$H$3:$H$23,'ÜL-Daten-Erfassung'!$I$3:$I$23))</f>
        <v/>
      </c>
      <c r="H22" s="4">
        <f t="shared" si="2"/>
        <v>3</v>
      </c>
      <c r="I22" s="19">
        <f t="shared" si="3"/>
        <v>46070</v>
      </c>
      <c r="J22" s="7"/>
      <c r="K22" s="10"/>
      <c r="L22" s="30" t="str">
        <f t="shared" si="4"/>
        <v/>
      </c>
      <c r="M22" s="34"/>
      <c r="N22" s="23" t="str">
        <f>IF(M22="","",LOOKUP(M22,'ÜL-Daten-Erfassung'!$H$3:$H$23,'ÜL-Daten-Erfassung'!$I$3:$I$23))</f>
        <v/>
      </c>
      <c r="O22" s="4">
        <f t="shared" si="5"/>
        <v>3</v>
      </c>
      <c r="P22" s="19">
        <f>P21+1</f>
        <v>46098</v>
      </c>
      <c r="Q22" s="7"/>
      <c r="R22" s="10"/>
      <c r="S22" s="30" t="str">
        <f t="shared" si="7"/>
        <v/>
      </c>
      <c r="T22" s="36"/>
      <c r="U22" s="23" t="str">
        <f>IF(T22="","",LOOKUP(T22,'ÜL-Daten-Erfassung'!$H$3:$H$23,'ÜL-Daten-Erfassung'!$I$3:$I$23))</f>
        <v/>
      </c>
      <c r="V22" s="25"/>
      <c r="W22" s="301"/>
      <c r="X22" s="301"/>
      <c r="Y22" s="301"/>
      <c r="Z22" s="301"/>
    </row>
    <row r="23" spans="1:26" ht="12.75" customHeight="1" x14ac:dyDescent="0.2">
      <c r="A23" s="4">
        <f t="shared" si="0"/>
        <v>1</v>
      </c>
      <c r="B23" s="19">
        <f t="shared" si="8"/>
        <v>46040</v>
      </c>
      <c r="C23" s="7"/>
      <c r="D23" s="10"/>
      <c r="E23" s="30" t="str">
        <f t="shared" si="1"/>
        <v/>
      </c>
      <c r="F23" s="34"/>
      <c r="G23" s="23" t="str">
        <f>IF(F23="","",LOOKUP(F23,'ÜL-Daten-Erfassung'!$H$3:$H$23,'ÜL-Daten-Erfassung'!$I$3:$I$23))</f>
        <v/>
      </c>
      <c r="H23" s="4">
        <f t="shared" si="2"/>
        <v>4</v>
      </c>
      <c r="I23" s="19">
        <f t="shared" si="3"/>
        <v>46071</v>
      </c>
      <c r="J23" s="7"/>
      <c r="K23" s="10"/>
      <c r="L23" s="30" t="str">
        <f t="shared" si="4"/>
        <v/>
      </c>
      <c r="M23" s="34"/>
      <c r="N23" s="23" t="str">
        <f>IF(M23="","",LOOKUP(M23,'ÜL-Daten-Erfassung'!$H$3:$H$23,'ÜL-Daten-Erfassung'!$I$3:$I$23))</f>
        <v/>
      </c>
      <c r="O23" s="4">
        <f t="shared" si="5"/>
        <v>4</v>
      </c>
      <c r="P23" s="19">
        <f t="shared" si="6"/>
        <v>46099</v>
      </c>
      <c r="Q23" s="7"/>
      <c r="R23" s="10"/>
      <c r="S23" s="30" t="str">
        <f t="shared" si="7"/>
        <v/>
      </c>
      <c r="T23" s="36"/>
      <c r="U23" s="23" t="str">
        <f>IF(T23="","",LOOKUP(T23,'ÜL-Daten-Erfassung'!$H$3:$H$23,'ÜL-Daten-Erfassung'!$I$3:$I$23))</f>
        <v/>
      </c>
      <c r="V23" s="25"/>
      <c r="W23" s="301"/>
      <c r="X23" s="301"/>
      <c r="Y23" s="301"/>
      <c r="Z23" s="301"/>
    </row>
    <row r="24" spans="1:26" ht="12.75" customHeight="1" x14ac:dyDescent="0.2">
      <c r="A24" s="4">
        <f t="shared" si="0"/>
        <v>2</v>
      </c>
      <c r="B24" s="19">
        <f t="shared" si="8"/>
        <v>46041</v>
      </c>
      <c r="C24" s="7"/>
      <c r="D24" s="10"/>
      <c r="E24" s="30" t="str">
        <f t="shared" si="1"/>
        <v/>
      </c>
      <c r="F24" s="34"/>
      <c r="G24" s="23" t="str">
        <f>IF(F24="","",LOOKUP(F24,'ÜL-Daten-Erfassung'!$H$3:$H$23,'ÜL-Daten-Erfassung'!$I$3:$I$23))</f>
        <v/>
      </c>
      <c r="H24" s="4">
        <f t="shared" si="2"/>
        <v>5</v>
      </c>
      <c r="I24" s="19">
        <f t="shared" si="3"/>
        <v>46072</v>
      </c>
      <c r="J24" s="7"/>
      <c r="K24" s="10"/>
      <c r="L24" s="30" t="str">
        <f t="shared" si="4"/>
        <v/>
      </c>
      <c r="M24" s="34"/>
      <c r="N24" s="23" t="str">
        <f>IF(M24="","",LOOKUP(M24,'ÜL-Daten-Erfassung'!$H$3:$H$23,'ÜL-Daten-Erfassung'!$I$3:$I$23))</f>
        <v/>
      </c>
      <c r="O24" s="4">
        <f t="shared" si="5"/>
        <v>5</v>
      </c>
      <c r="P24" s="19">
        <f t="shared" si="6"/>
        <v>46100</v>
      </c>
      <c r="Q24" s="7"/>
      <c r="R24" s="10"/>
      <c r="S24" s="30" t="str">
        <f t="shared" si="7"/>
        <v/>
      </c>
      <c r="T24" s="36"/>
      <c r="U24" s="23" t="str">
        <f>IF(T24="","",LOOKUP(T24,'ÜL-Daten-Erfassung'!$H$3:$H$23,'ÜL-Daten-Erfassung'!$I$3:$I$23))</f>
        <v/>
      </c>
      <c r="V24" s="25"/>
      <c r="W24" s="301"/>
      <c r="X24" s="301"/>
      <c r="Y24" s="301"/>
      <c r="Z24" s="301"/>
    </row>
    <row r="25" spans="1:26" ht="12.75" customHeight="1" x14ac:dyDescent="0.2">
      <c r="A25" s="4">
        <f t="shared" si="0"/>
        <v>3</v>
      </c>
      <c r="B25" s="19">
        <f t="shared" si="8"/>
        <v>46042</v>
      </c>
      <c r="C25" s="7"/>
      <c r="D25" s="10"/>
      <c r="E25" s="30" t="str">
        <f t="shared" si="1"/>
        <v/>
      </c>
      <c r="F25" s="34"/>
      <c r="G25" s="23" t="str">
        <f>IF(F25="","",LOOKUP(F25,'ÜL-Daten-Erfassung'!$H$3:$H$23,'ÜL-Daten-Erfassung'!$I$3:$I$23))</f>
        <v/>
      </c>
      <c r="H25" s="4">
        <f t="shared" si="2"/>
        <v>6</v>
      </c>
      <c r="I25" s="19">
        <f t="shared" si="3"/>
        <v>46073</v>
      </c>
      <c r="J25" s="7"/>
      <c r="K25" s="10"/>
      <c r="L25" s="30" t="str">
        <f t="shared" si="4"/>
        <v/>
      </c>
      <c r="M25" s="34"/>
      <c r="N25" s="23" t="str">
        <f>IF(M25="","",LOOKUP(M25,'ÜL-Daten-Erfassung'!$H$3:$H$23,'ÜL-Daten-Erfassung'!$I$3:$I$23))</f>
        <v/>
      </c>
      <c r="O25" s="4">
        <f t="shared" si="5"/>
        <v>6</v>
      </c>
      <c r="P25" s="19">
        <f t="shared" si="6"/>
        <v>46101</v>
      </c>
      <c r="Q25" s="7"/>
      <c r="R25" s="10"/>
      <c r="S25" s="30" t="str">
        <f t="shared" si="7"/>
        <v/>
      </c>
      <c r="T25" s="36"/>
      <c r="U25" s="23" t="str">
        <f>IF(T25="","",LOOKUP(T25,'ÜL-Daten-Erfassung'!$H$3:$H$23,'ÜL-Daten-Erfassung'!$I$3:$I$23))</f>
        <v/>
      </c>
      <c r="V25" s="25"/>
      <c r="W25" s="301"/>
      <c r="X25" s="301"/>
      <c r="Y25" s="301"/>
      <c r="Z25" s="301"/>
    </row>
    <row r="26" spans="1:26" ht="12.75" customHeight="1" x14ac:dyDescent="0.2">
      <c r="A26" s="4">
        <f t="shared" si="0"/>
        <v>4</v>
      </c>
      <c r="B26" s="19">
        <f t="shared" si="8"/>
        <v>46043</v>
      </c>
      <c r="C26" s="7"/>
      <c r="D26" s="10"/>
      <c r="E26" s="30" t="str">
        <f t="shared" si="1"/>
        <v/>
      </c>
      <c r="F26" s="34"/>
      <c r="G26" s="23" t="str">
        <f>IF(F26="","",LOOKUP(F26,'ÜL-Daten-Erfassung'!$H$3:$H$23,'ÜL-Daten-Erfassung'!$I$3:$I$23))</f>
        <v/>
      </c>
      <c r="H26" s="4">
        <f t="shared" si="2"/>
        <v>7</v>
      </c>
      <c r="I26" s="19">
        <f t="shared" si="3"/>
        <v>46074</v>
      </c>
      <c r="J26" s="7"/>
      <c r="K26" s="10"/>
      <c r="L26" s="30" t="str">
        <f t="shared" si="4"/>
        <v/>
      </c>
      <c r="M26" s="34"/>
      <c r="N26" s="23" t="str">
        <f>IF(M26="","",LOOKUP(M26,'ÜL-Daten-Erfassung'!$H$3:$H$23,'ÜL-Daten-Erfassung'!$I$3:$I$23))</f>
        <v/>
      </c>
      <c r="O26" s="4">
        <f t="shared" si="5"/>
        <v>7</v>
      </c>
      <c r="P26" s="19">
        <f t="shared" si="6"/>
        <v>46102</v>
      </c>
      <c r="Q26" s="7"/>
      <c r="R26" s="10"/>
      <c r="S26" s="30" t="str">
        <f t="shared" si="7"/>
        <v/>
      </c>
      <c r="T26" s="36"/>
      <c r="U26" s="23" t="str">
        <f>IF(T26="","",LOOKUP(T26,'ÜL-Daten-Erfassung'!$H$3:$H$23,'ÜL-Daten-Erfassung'!$I$3:$I$23))</f>
        <v/>
      </c>
      <c r="V26" s="25"/>
      <c r="W26" s="25"/>
    </row>
    <row r="27" spans="1:26" ht="12.75" customHeight="1" x14ac:dyDescent="0.2">
      <c r="A27" s="4">
        <f t="shared" si="0"/>
        <v>5</v>
      </c>
      <c r="B27" s="19">
        <f t="shared" si="8"/>
        <v>46044</v>
      </c>
      <c r="C27" s="7"/>
      <c r="D27" s="10"/>
      <c r="E27" s="30" t="str">
        <f t="shared" si="1"/>
        <v/>
      </c>
      <c r="F27" s="34"/>
      <c r="G27" s="23" t="str">
        <f>IF(F27="","",LOOKUP(F27,'ÜL-Daten-Erfassung'!$H$3:$H$23,'ÜL-Daten-Erfassung'!$I$3:$I$23))</f>
        <v/>
      </c>
      <c r="H27" s="4">
        <f t="shared" si="2"/>
        <v>1</v>
      </c>
      <c r="I27" s="19">
        <f t="shared" si="3"/>
        <v>46075</v>
      </c>
      <c r="J27" s="7"/>
      <c r="K27" s="10"/>
      <c r="L27" s="30" t="str">
        <f t="shared" si="4"/>
        <v/>
      </c>
      <c r="M27" s="34"/>
      <c r="N27" s="23" t="str">
        <f>IF(M27="","",LOOKUP(M27,'ÜL-Daten-Erfassung'!$H$3:$H$23,'ÜL-Daten-Erfassung'!$I$3:$I$23))</f>
        <v/>
      </c>
      <c r="O27" s="4">
        <f t="shared" si="5"/>
        <v>1</v>
      </c>
      <c r="P27" s="19">
        <f t="shared" si="6"/>
        <v>46103</v>
      </c>
      <c r="Q27" s="7"/>
      <c r="R27" s="10"/>
      <c r="S27" s="30" t="str">
        <f t="shared" si="7"/>
        <v/>
      </c>
      <c r="T27" s="36"/>
      <c r="U27" s="23" t="str">
        <f>IF(T27="","",LOOKUP(T27,'ÜL-Daten-Erfassung'!$H$3:$H$23,'ÜL-Daten-Erfassung'!$I$3:$I$23))</f>
        <v/>
      </c>
      <c r="V27" s="25"/>
      <c r="W27" s="25"/>
    </row>
    <row r="28" spans="1:26" ht="12.75" customHeight="1" x14ac:dyDescent="0.2">
      <c r="A28" s="4">
        <f t="shared" si="0"/>
        <v>6</v>
      </c>
      <c r="B28" s="19">
        <f t="shared" si="8"/>
        <v>46045</v>
      </c>
      <c r="C28" s="7"/>
      <c r="D28" s="10"/>
      <c r="E28" s="30" t="str">
        <f t="shared" si="1"/>
        <v/>
      </c>
      <c r="F28" s="34"/>
      <c r="G28" s="23" t="str">
        <f>IF(F28="","",LOOKUP(F28,'ÜL-Daten-Erfassung'!$H$3:$H$23,'ÜL-Daten-Erfassung'!$I$3:$I$23))</f>
        <v/>
      </c>
      <c r="H28" s="4">
        <f t="shared" si="2"/>
        <v>2</v>
      </c>
      <c r="I28" s="19">
        <f t="shared" si="3"/>
        <v>46076</v>
      </c>
      <c r="J28" s="7"/>
      <c r="K28" s="10"/>
      <c r="L28" s="30" t="str">
        <f t="shared" si="4"/>
        <v/>
      </c>
      <c r="M28" s="34"/>
      <c r="N28" s="23" t="str">
        <f>IF(M28="","",LOOKUP(M28,'ÜL-Daten-Erfassung'!$H$3:$H$23,'ÜL-Daten-Erfassung'!$I$3:$I$23))</f>
        <v/>
      </c>
      <c r="O28" s="4">
        <f t="shared" si="5"/>
        <v>2</v>
      </c>
      <c r="P28" s="19">
        <f t="shared" si="6"/>
        <v>46104</v>
      </c>
      <c r="Q28" s="7"/>
      <c r="R28" s="10"/>
      <c r="S28" s="30" t="str">
        <f t="shared" si="7"/>
        <v/>
      </c>
      <c r="T28" s="36"/>
      <c r="U28" s="23" t="str">
        <f>IF(T28="","",LOOKUP(T28,'ÜL-Daten-Erfassung'!$H$3:$H$23,'ÜL-Daten-Erfassung'!$I$3:$I$23))</f>
        <v/>
      </c>
      <c r="V28" s="25"/>
      <c r="W28" s="26"/>
    </row>
    <row r="29" spans="1:26" ht="12.75" customHeight="1" x14ac:dyDescent="0.2">
      <c r="A29" s="4">
        <f t="shared" si="0"/>
        <v>7</v>
      </c>
      <c r="B29" s="19">
        <f t="shared" si="8"/>
        <v>46046</v>
      </c>
      <c r="C29" s="7"/>
      <c r="D29" s="10"/>
      <c r="E29" s="30" t="str">
        <f t="shared" si="1"/>
        <v/>
      </c>
      <c r="F29" s="34"/>
      <c r="G29" s="23" t="str">
        <f>IF(F29="","",LOOKUP(F29,'ÜL-Daten-Erfassung'!$H$3:$H$23,'ÜL-Daten-Erfassung'!$I$3:$I$23))</f>
        <v/>
      </c>
      <c r="H29" s="4">
        <f t="shared" si="2"/>
        <v>3</v>
      </c>
      <c r="I29" s="19">
        <f t="shared" si="3"/>
        <v>46077</v>
      </c>
      <c r="J29" s="7"/>
      <c r="K29" s="10"/>
      <c r="L29" s="30" t="str">
        <f t="shared" si="4"/>
        <v/>
      </c>
      <c r="M29" s="34"/>
      <c r="N29" s="23" t="str">
        <f>IF(M29="","",LOOKUP(M29,'ÜL-Daten-Erfassung'!$H$3:$H$23,'ÜL-Daten-Erfassung'!$I$3:$I$23))</f>
        <v/>
      </c>
      <c r="O29" s="4">
        <f t="shared" si="5"/>
        <v>3</v>
      </c>
      <c r="P29" s="19">
        <f t="shared" si="6"/>
        <v>46105</v>
      </c>
      <c r="Q29" s="7"/>
      <c r="R29" s="10"/>
      <c r="S29" s="30" t="str">
        <f t="shared" si="7"/>
        <v/>
      </c>
      <c r="T29" s="36"/>
      <c r="U29" s="23" t="str">
        <f>IF(T29="","",LOOKUP(T29,'ÜL-Daten-Erfassung'!$H$3:$H$23,'ÜL-Daten-Erfassung'!$I$3:$I$23))</f>
        <v/>
      </c>
      <c r="V29" s="25"/>
      <c r="W29" s="25"/>
    </row>
    <row r="30" spans="1:26" ht="12.75" customHeight="1" x14ac:dyDescent="0.2">
      <c r="A30" s="4">
        <f t="shared" si="0"/>
        <v>1</v>
      </c>
      <c r="B30" s="19">
        <f t="shared" si="8"/>
        <v>46047</v>
      </c>
      <c r="C30" s="7"/>
      <c r="D30" s="10"/>
      <c r="E30" s="30" t="str">
        <f t="shared" si="1"/>
        <v/>
      </c>
      <c r="F30" s="34"/>
      <c r="G30" s="23" t="str">
        <f>IF(F30="","",LOOKUP(F30,'ÜL-Daten-Erfassung'!$H$3:$H$23,'ÜL-Daten-Erfassung'!$I$3:$I$23))</f>
        <v/>
      </c>
      <c r="H30" s="4">
        <f t="shared" si="2"/>
        <v>4</v>
      </c>
      <c r="I30" s="19">
        <f t="shared" si="3"/>
        <v>46078</v>
      </c>
      <c r="J30" s="7"/>
      <c r="K30" s="10"/>
      <c r="L30" s="30" t="str">
        <f t="shared" si="4"/>
        <v/>
      </c>
      <c r="M30" s="34"/>
      <c r="N30" s="23" t="str">
        <f>IF(M30="","",LOOKUP(M30,'ÜL-Daten-Erfassung'!$H$3:$H$23,'ÜL-Daten-Erfassung'!$I$3:$I$23))</f>
        <v/>
      </c>
      <c r="O30" s="4">
        <f t="shared" si="5"/>
        <v>4</v>
      </c>
      <c r="P30" s="19">
        <f t="shared" si="6"/>
        <v>46106</v>
      </c>
      <c r="Q30" s="7"/>
      <c r="R30" s="10"/>
      <c r="S30" s="30" t="str">
        <f t="shared" si="7"/>
        <v/>
      </c>
      <c r="T30" s="36"/>
      <c r="U30" s="23" t="str">
        <f>IF(T30="","",LOOKUP(T30,'ÜL-Daten-Erfassung'!$H$3:$H$23,'ÜL-Daten-Erfassung'!$I$3:$I$23))</f>
        <v/>
      </c>
      <c r="V30" s="25"/>
      <c r="W30" s="25"/>
    </row>
    <row r="31" spans="1:26" ht="12.75" customHeight="1" x14ac:dyDescent="0.2">
      <c r="A31" s="4">
        <f t="shared" si="0"/>
        <v>2</v>
      </c>
      <c r="B31" s="19">
        <f t="shared" si="8"/>
        <v>46048</v>
      </c>
      <c r="C31" s="7"/>
      <c r="D31" s="10"/>
      <c r="E31" s="30" t="str">
        <f t="shared" si="1"/>
        <v/>
      </c>
      <c r="F31" s="34"/>
      <c r="G31" s="23" t="str">
        <f>IF(F31="","",LOOKUP(F31,'ÜL-Daten-Erfassung'!$H$3:$H$23,'ÜL-Daten-Erfassung'!$I$3:$I$23))</f>
        <v/>
      </c>
      <c r="H31" s="4">
        <f t="shared" si="2"/>
        <v>5</v>
      </c>
      <c r="I31" s="19">
        <f t="shared" si="3"/>
        <v>46079</v>
      </c>
      <c r="J31" s="7"/>
      <c r="K31" s="10"/>
      <c r="L31" s="30" t="str">
        <f t="shared" si="4"/>
        <v/>
      </c>
      <c r="M31" s="34"/>
      <c r="N31" s="23" t="str">
        <f>IF(M31="","",LOOKUP(M31,'ÜL-Daten-Erfassung'!$H$3:$H$23,'ÜL-Daten-Erfassung'!$I$3:$I$23))</f>
        <v/>
      </c>
      <c r="O31" s="4">
        <f t="shared" si="5"/>
        <v>5</v>
      </c>
      <c r="P31" s="19">
        <f t="shared" si="6"/>
        <v>46107</v>
      </c>
      <c r="Q31" s="7"/>
      <c r="R31" s="10"/>
      <c r="S31" s="30" t="str">
        <f t="shared" si="7"/>
        <v/>
      </c>
      <c r="T31" s="36"/>
      <c r="U31" s="23" t="str">
        <f>IF(T31="","",LOOKUP(T31,'ÜL-Daten-Erfassung'!$H$3:$H$23,'ÜL-Daten-Erfassung'!$I$3:$I$23))</f>
        <v/>
      </c>
      <c r="V31" s="25"/>
      <c r="W31" s="25"/>
    </row>
    <row r="32" spans="1:26" ht="12.75" customHeight="1" x14ac:dyDescent="0.2">
      <c r="A32" s="4">
        <f t="shared" si="0"/>
        <v>3</v>
      </c>
      <c r="B32" s="19">
        <f t="shared" si="8"/>
        <v>46049</v>
      </c>
      <c r="C32" s="7"/>
      <c r="D32" s="10"/>
      <c r="E32" s="30" t="str">
        <f t="shared" si="1"/>
        <v/>
      </c>
      <c r="F32" s="34"/>
      <c r="G32" s="23" t="str">
        <f>IF(F32="","",LOOKUP(F32,'ÜL-Daten-Erfassung'!$H$3:$H$23,'ÜL-Daten-Erfassung'!$I$3:$I$23))</f>
        <v/>
      </c>
      <c r="H32" s="4">
        <f t="shared" si="2"/>
        <v>6</v>
      </c>
      <c r="I32" s="19">
        <f t="shared" si="3"/>
        <v>46080</v>
      </c>
      <c r="J32" s="7"/>
      <c r="K32" s="10"/>
      <c r="L32" s="30" t="str">
        <f t="shared" si="4"/>
        <v/>
      </c>
      <c r="M32" s="34"/>
      <c r="N32" s="23" t="str">
        <f>IF(M32="","",LOOKUP(M32,'ÜL-Daten-Erfassung'!$H$3:$H$23,'ÜL-Daten-Erfassung'!$I$3:$I$23))</f>
        <v/>
      </c>
      <c r="O32" s="4">
        <f t="shared" si="5"/>
        <v>6</v>
      </c>
      <c r="P32" s="19">
        <f t="shared" si="6"/>
        <v>46108</v>
      </c>
      <c r="Q32" s="7"/>
      <c r="R32" s="10"/>
      <c r="S32" s="30" t="str">
        <f t="shared" si="7"/>
        <v/>
      </c>
      <c r="T32" s="36"/>
      <c r="U32" s="23" t="str">
        <f>IF(T32="","",LOOKUP(T32,'ÜL-Daten-Erfassung'!$H$3:$H$23,'ÜL-Daten-Erfassung'!$I$3:$I$23))</f>
        <v/>
      </c>
      <c r="V32" s="25"/>
      <c r="W32" s="25"/>
    </row>
    <row r="33" spans="1:24" ht="12.75" customHeight="1" x14ac:dyDescent="0.2">
      <c r="A33" s="4">
        <f t="shared" si="0"/>
        <v>4</v>
      </c>
      <c r="B33" s="19">
        <f t="shared" si="8"/>
        <v>46050</v>
      </c>
      <c r="C33" s="7"/>
      <c r="D33" s="10"/>
      <c r="E33" s="30" t="str">
        <f t="shared" si="1"/>
        <v/>
      </c>
      <c r="F33" s="34"/>
      <c r="G33" s="23" t="str">
        <f>IF(F33="","",LOOKUP(F33,'ÜL-Daten-Erfassung'!$H$3:$H$23,'ÜL-Daten-Erfassung'!$I$3:$I$23))</f>
        <v/>
      </c>
      <c r="H33" s="4">
        <f t="shared" si="2"/>
        <v>7</v>
      </c>
      <c r="I33" s="19">
        <f t="shared" si="3"/>
        <v>46081</v>
      </c>
      <c r="J33" s="7"/>
      <c r="K33" s="10"/>
      <c r="L33" s="30" t="str">
        <f t="shared" si="4"/>
        <v/>
      </c>
      <c r="M33" s="34"/>
      <c r="N33" s="23" t="str">
        <f>IF(M33="","",LOOKUP(M33,'ÜL-Daten-Erfassung'!$H$3:$H$23,'ÜL-Daten-Erfassung'!$I$3:$I$23))</f>
        <v/>
      </c>
      <c r="O33" s="4">
        <f t="shared" si="5"/>
        <v>7</v>
      </c>
      <c r="P33" s="19">
        <f t="shared" si="6"/>
        <v>46109</v>
      </c>
      <c r="Q33" s="7"/>
      <c r="R33" s="10"/>
      <c r="S33" s="30" t="str">
        <f t="shared" si="7"/>
        <v/>
      </c>
      <c r="T33" s="36"/>
      <c r="U33" s="23" t="str">
        <f>IF(T33="","",LOOKUP(T33,'ÜL-Daten-Erfassung'!$H$3:$H$23,'ÜL-Daten-Erfassung'!$I$3:$I$23))</f>
        <v/>
      </c>
      <c r="V33" s="25"/>
      <c r="W33" s="25"/>
    </row>
    <row r="34" spans="1:24" ht="12.75" customHeight="1" x14ac:dyDescent="0.2">
      <c r="A34" s="4">
        <f t="shared" si="0"/>
        <v>5</v>
      </c>
      <c r="B34" s="19">
        <f t="shared" si="8"/>
        <v>46051</v>
      </c>
      <c r="C34" s="7"/>
      <c r="D34" s="10"/>
      <c r="E34" s="30" t="str">
        <f t="shared" si="1"/>
        <v/>
      </c>
      <c r="F34" s="34"/>
      <c r="G34" s="23" t="str">
        <f>IF(F34="","",LOOKUP(F34,'ÜL-Daten-Erfassung'!$H$3:$H$23,'ÜL-Daten-Erfassung'!$I$3:$I$23))</f>
        <v/>
      </c>
      <c r="H34" s="4" t="str">
        <f>IF(I34&lt;&gt;"",WEEKDAY(I34),"")</f>
        <v/>
      </c>
      <c r="I34" s="51" t="str">
        <f>IF(EOMONTH(I6,0)=I33,"",EOMONTH(I6,0))</f>
        <v/>
      </c>
      <c r="J34" s="7"/>
      <c r="K34" s="10"/>
      <c r="L34" s="30" t="str">
        <f t="shared" si="4"/>
        <v/>
      </c>
      <c r="M34" s="34"/>
      <c r="N34" s="23" t="str">
        <f>IF(M34="","",LOOKUP(M34,'ÜL-Daten-Erfassung'!$H$3:$H$23,'ÜL-Daten-Erfassung'!$I$3:$I$23))</f>
        <v/>
      </c>
      <c r="O34" s="4">
        <f>IF(P34&lt;&gt;"",WEEKDAY(P34),"")</f>
        <v>1</v>
      </c>
      <c r="P34" s="19">
        <f t="shared" si="6"/>
        <v>46110</v>
      </c>
      <c r="Q34" s="7"/>
      <c r="R34" s="10"/>
      <c r="S34" s="30" t="str">
        <f t="shared" si="7"/>
        <v/>
      </c>
      <c r="T34" s="36"/>
      <c r="U34" s="23" t="str">
        <f>IF(T34="","",LOOKUP(T34,'ÜL-Daten-Erfassung'!$H$3:$H$23,'ÜL-Daten-Erfassung'!$I$3:$I$23))</f>
        <v/>
      </c>
      <c r="V34" s="25"/>
      <c r="W34" s="25"/>
    </row>
    <row r="35" spans="1:24" ht="12.75" customHeight="1" x14ac:dyDescent="0.2">
      <c r="A35" s="4">
        <f t="shared" si="0"/>
        <v>6</v>
      </c>
      <c r="B35" s="19">
        <f t="shared" si="8"/>
        <v>46052</v>
      </c>
      <c r="C35" s="7"/>
      <c r="D35" s="10"/>
      <c r="E35" s="30" t="str">
        <f t="shared" si="1"/>
        <v/>
      </c>
      <c r="F35" s="34"/>
      <c r="G35" s="23" t="str">
        <f>IF(F35="","",LOOKUP(F35,'ÜL-Daten-Erfassung'!$H$3:$H$23,'ÜL-Daten-Erfassung'!$I$3:$I$23))</f>
        <v/>
      </c>
      <c r="H35" s="4"/>
      <c r="I35" s="16"/>
      <c r="J35" s="7"/>
      <c r="K35" s="10"/>
      <c r="L35" s="30"/>
      <c r="M35" s="34"/>
      <c r="N35" s="23" t="str">
        <f>IF(M35="","",LOOKUP(M35,'ÜL-Daten-Erfassung'!$H$3:$H$23,'ÜL-Daten-Erfassung'!$I$3:$I$23))</f>
        <v/>
      </c>
      <c r="O35" s="4">
        <f t="shared" si="5"/>
        <v>2</v>
      </c>
      <c r="P35" s="19">
        <f t="shared" si="6"/>
        <v>46111</v>
      </c>
      <c r="Q35" s="7"/>
      <c r="R35" s="10"/>
      <c r="S35" s="30" t="str">
        <f t="shared" si="7"/>
        <v/>
      </c>
      <c r="T35" s="36"/>
      <c r="U35" s="23" t="str">
        <f>IF(T35="","",LOOKUP(T35,'ÜL-Daten-Erfassung'!$H$3:$H$23,'ÜL-Daten-Erfassung'!$I$3:$I$23))</f>
        <v/>
      </c>
      <c r="V35" s="25"/>
      <c r="W35" s="25"/>
    </row>
    <row r="36" spans="1:24" ht="12.75" customHeight="1" thickBot="1" x14ac:dyDescent="0.25">
      <c r="A36" s="5">
        <f>WEEKDAY(B36)</f>
        <v>7</v>
      </c>
      <c r="B36" s="51">
        <f>B35+1</f>
        <v>46053</v>
      </c>
      <c r="C36" s="8"/>
      <c r="D36" s="11"/>
      <c r="E36" s="31" t="str">
        <f t="shared" si="1"/>
        <v/>
      </c>
      <c r="F36" s="35"/>
      <c r="G36" s="24" t="str">
        <f>IF(F36="","",LOOKUP(F36,'ÜL-Daten-Erfassung'!$H$3:$H$23,'ÜL-Daten-Erfassung'!$I$3:$I$23))</f>
        <v/>
      </c>
      <c r="H36" s="5"/>
      <c r="I36" s="17"/>
      <c r="J36" s="8"/>
      <c r="K36" s="11"/>
      <c r="L36" s="31"/>
      <c r="M36" s="35"/>
      <c r="N36" s="23" t="str">
        <f>IF(M36="","",LOOKUP(M36,'ÜL-Daten-Erfassung'!$H$3:$H$23,'ÜL-Daten-Erfassung'!$I$3:$I$23))</f>
        <v/>
      </c>
      <c r="O36" s="5">
        <f>WEEKDAY(P36)</f>
        <v>3</v>
      </c>
      <c r="P36" s="20">
        <f>P35+1</f>
        <v>46112</v>
      </c>
      <c r="Q36" s="8"/>
      <c r="R36" s="11"/>
      <c r="S36" s="31" t="str">
        <f t="shared" si="7"/>
        <v/>
      </c>
      <c r="T36" s="37"/>
      <c r="U36" s="24" t="str">
        <f>IF(T36="","",LOOKUP(T36,'ÜL-Daten-Erfassung'!$H$3:$H$23,'ÜL-Daten-Erfassung'!$I$3:$I$23))</f>
        <v/>
      </c>
      <c r="V36" s="25"/>
      <c r="W36" s="25"/>
    </row>
    <row r="37" spans="1:24" ht="20.25" customHeight="1" thickTop="1" thickBot="1" x14ac:dyDescent="0.25">
      <c r="A37" s="320" t="s">
        <v>11</v>
      </c>
      <c r="B37" s="321"/>
      <c r="C37" s="321"/>
      <c r="D37" s="324">
        <f>SUM(E6:E36)</f>
        <v>0</v>
      </c>
      <c r="E37" s="324"/>
      <c r="F37" s="12"/>
      <c r="G37" s="114" t="s">
        <v>117</v>
      </c>
      <c r="H37" s="320" t="s">
        <v>11</v>
      </c>
      <c r="I37" s="321"/>
      <c r="J37" s="321"/>
      <c r="K37" s="324">
        <f>SUM(L6:L36)</f>
        <v>0</v>
      </c>
      <c r="L37" s="324"/>
      <c r="M37" s="325" t="s">
        <v>158</v>
      </c>
      <c r="N37" s="326"/>
      <c r="O37" s="320" t="s">
        <v>11</v>
      </c>
      <c r="P37" s="321"/>
      <c r="Q37" s="321"/>
      <c r="R37" s="324">
        <f>SUM(S6:S36)</f>
        <v>0</v>
      </c>
      <c r="S37" s="324"/>
      <c r="T37" s="122" t="s">
        <v>127</v>
      </c>
      <c r="U37" s="153">
        <f>SUM(D37+K37+R37)</f>
        <v>0</v>
      </c>
      <c r="V37" s="25"/>
      <c r="W37" s="25"/>
    </row>
    <row r="38" spans="1:24" ht="13.5" thickTop="1" x14ac:dyDescent="0.2">
      <c r="B38" s="1"/>
      <c r="X38" s="124"/>
    </row>
    <row r="39" spans="1:24" ht="12.75" customHeight="1" x14ac:dyDescent="0.2">
      <c r="A39" s="322" t="s">
        <v>124</v>
      </c>
      <c r="B39" s="322"/>
      <c r="C39" s="322"/>
      <c r="D39" s="336" t="s">
        <v>155</v>
      </c>
      <c r="E39" s="337"/>
      <c r="F39" s="337"/>
      <c r="G39" s="337"/>
      <c r="H39" s="337"/>
      <c r="I39" s="337"/>
      <c r="J39" s="337"/>
      <c r="K39" s="337"/>
      <c r="L39" s="337"/>
      <c r="M39" s="337"/>
      <c r="N39" s="337"/>
      <c r="O39" s="337"/>
      <c r="P39" s="337"/>
      <c r="Q39" s="337"/>
      <c r="R39" s="337"/>
      <c r="S39" s="337"/>
      <c r="T39" s="337"/>
      <c r="U39" s="337"/>
    </row>
    <row r="40" spans="1:24" x14ac:dyDescent="0.2">
      <c r="A40" s="322"/>
      <c r="B40" s="322"/>
      <c r="C40" s="322"/>
      <c r="D40" s="337"/>
      <c r="E40" s="337"/>
      <c r="F40" s="337"/>
      <c r="G40" s="337"/>
      <c r="H40" s="337"/>
      <c r="I40" s="337"/>
      <c r="J40" s="337"/>
      <c r="K40" s="337"/>
      <c r="L40" s="337"/>
      <c r="M40" s="337"/>
      <c r="N40" s="337"/>
      <c r="O40" s="337"/>
      <c r="P40" s="337"/>
      <c r="Q40" s="337"/>
      <c r="R40" s="337"/>
      <c r="S40" s="337"/>
      <c r="T40" s="337"/>
      <c r="U40" s="337"/>
    </row>
    <row r="41" spans="1:24" ht="15.75" customHeight="1" x14ac:dyDescent="0.2">
      <c r="D41" s="334" t="s">
        <v>156</v>
      </c>
      <c r="E41" s="335"/>
      <c r="F41" s="335"/>
      <c r="G41" s="335"/>
      <c r="H41" s="335"/>
      <c r="I41" s="335"/>
      <c r="J41" s="335"/>
      <c r="K41" s="335"/>
      <c r="L41" s="335"/>
      <c r="M41" s="335"/>
      <c r="N41" s="335"/>
      <c r="O41" s="335"/>
      <c r="P41" s="335"/>
      <c r="Q41" s="335"/>
      <c r="R41" s="335"/>
      <c r="S41" s="335"/>
      <c r="T41" s="335"/>
      <c r="U41" s="335"/>
    </row>
    <row r="42" spans="1:24" ht="13.5" thickBot="1" x14ac:dyDescent="0.25">
      <c r="D42" s="338" t="s">
        <v>134</v>
      </c>
      <c r="E42" s="338"/>
      <c r="F42" s="338"/>
      <c r="G42" s="338"/>
      <c r="H42" s="338"/>
      <c r="I42" s="338"/>
      <c r="J42" s="338"/>
      <c r="K42" s="338"/>
      <c r="L42" s="338"/>
      <c r="M42" s="338"/>
      <c r="N42" s="338"/>
      <c r="O42" s="338"/>
      <c r="P42" s="338"/>
      <c r="Q42" s="338"/>
      <c r="R42" s="338"/>
      <c r="S42" s="338"/>
      <c r="T42" s="338"/>
      <c r="U42" s="338"/>
    </row>
    <row r="43" spans="1:24" ht="12.75" customHeight="1" x14ac:dyDescent="0.2">
      <c r="D43" s="327">
        <f>IF(U37&gt;0,"",U37)</f>
        <v>0</v>
      </c>
      <c r="E43" s="327"/>
      <c r="F43" s="328" t="s">
        <v>157</v>
      </c>
      <c r="G43" s="329"/>
      <c r="H43" s="329"/>
      <c r="I43" s="329"/>
      <c r="J43" s="329"/>
      <c r="K43" s="329"/>
      <c r="L43" s="329"/>
      <c r="M43" s="329"/>
      <c r="N43" s="329"/>
      <c r="O43" s="329"/>
      <c r="P43" s="329"/>
      <c r="Q43" s="329"/>
      <c r="R43" s="329"/>
      <c r="S43" s="329"/>
      <c r="T43" s="329"/>
      <c r="U43" s="330"/>
    </row>
    <row r="44" spans="1:24" ht="12.75" customHeight="1" thickBot="1" x14ac:dyDescent="0.25">
      <c r="D44" s="327"/>
      <c r="E44" s="327"/>
      <c r="F44" s="331" t="s">
        <v>167</v>
      </c>
      <c r="G44" s="332"/>
      <c r="H44" s="332"/>
      <c r="I44" s="332"/>
      <c r="J44" s="332"/>
      <c r="K44" s="332"/>
      <c r="L44" s="332"/>
      <c r="M44" s="332"/>
      <c r="N44" s="332"/>
      <c r="O44" s="332"/>
      <c r="P44" s="332"/>
      <c r="Q44" s="332"/>
      <c r="R44" s="332"/>
      <c r="S44" s="332"/>
      <c r="T44" s="332"/>
      <c r="U44" s="333"/>
    </row>
  </sheetData>
  <sheetProtection algorithmName="SHA-512" hashValue="pw84BBoDzO4EkqW6CTaqSse4t6F7eWx0sbvk1i/Y00nNEGMH4eecBZpylXnf8kGHIs0jw2SF/OHErn/BnjBDyw==" saltValue="hlOqaNdFEyakN7sQZEr0ew==" spinCount="100000" sheet="1" objects="1" scenarios="1"/>
  <mergeCells count="43">
    <mergeCell ref="D43:E44"/>
    <mergeCell ref="F43:U43"/>
    <mergeCell ref="F44:U44"/>
    <mergeCell ref="D41:U41"/>
    <mergeCell ref="D39:U40"/>
    <mergeCell ref="D42:U42"/>
    <mergeCell ref="A37:C37"/>
    <mergeCell ref="H37:J37"/>
    <mergeCell ref="O37:Q37"/>
    <mergeCell ref="A39:C40"/>
    <mergeCell ref="R3:S3"/>
    <mergeCell ref="F4:G5"/>
    <mergeCell ref="Q4:S4"/>
    <mergeCell ref="J4:L4"/>
    <mergeCell ref="D37:E37"/>
    <mergeCell ref="K37:L37"/>
    <mergeCell ref="R37:S37"/>
    <mergeCell ref="M37:N37"/>
    <mergeCell ref="T4:U5"/>
    <mergeCell ref="W5:Z5"/>
    <mergeCell ref="W15:Z25"/>
    <mergeCell ref="X6:Y6"/>
    <mergeCell ref="X8:Y8"/>
    <mergeCell ref="X10:Y10"/>
    <mergeCell ref="W1:AC4"/>
    <mergeCell ref="T1:U1"/>
    <mergeCell ref="S2:U2"/>
    <mergeCell ref="A1:C1"/>
    <mergeCell ref="D2:H2"/>
    <mergeCell ref="H4:I5"/>
    <mergeCell ref="A3:C3"/>
    <mergeCell ref="C4:E4"/>
    <mergeCell ref="A2:C2"/>
    <mergeCell ref="E3:P3"/>
    <mergeCell ref="A4:B5"/>
    <mergeCell ref="O4:P5"/>
    <mergeCell ref="M4:N5"/>
    <mergeCell ref="N1:R1"/>
    <mergeCell ref="K1:M1"/>
    <mergeCell ref="I2:K2"/>
    <mergeCell ref="D1:J1"/>
    <mergeCell ref="O2:R2"/>
    <mergeCell ref="M2:N2"/>
  </mergeCells>
  <phoneticPr fontId="2" type="noConversion"/>
  <conditionalFormatting sqref="S6:T6 Q36:S36 K14:K36 J6:J36 K6:K12 C6:F36 L6:M36 S7:S35">
    <cfRule type="expression" dxfId="24" priority="6" stopIfTrue="1">
      <formula>#REF!=1</formula>
    </cfRule>
  </conditionalFormatting>
  <conditionalFormatting sqref="A6:A36 H6:H36 O6:O36">
    <cfRule type="cellIs" dxfId="23" priority="7" stopIfTrue="1" operator="equal">
      <formula>1</formula>
    </cfRule>
    <cfRule type="cellIs" dxfId="22" priority="8" stopIfTrue="1" operator="equal">
      <formula>7</formula>
    </cfRule>
  </conditionalFormatting>
  <conditionalFormatting sqref="W12:W15">
    <cfRule type="cellIs" dxfId="21" priority="9" stopIfTrue="1" operator="notEqual">
      <formula>""</formula>
    </cfRule>
  </conditionalFormatting>
  <conditionalFormatting sqref="Q6:R35">
    <cfRule type="expression" dxfId="20" priority="5" stopIfTrue="1">
      <formula>#REF!=1</formula>
    </cfRule>
  </conditionalFormatting>
  <conditionalFormatting sqref="B6:B36">
    <cfRule type="cellIs" dxfId="19" priority="4" operator="between">
      <formula>$X$7</formula>
      <formula>$Y$7</formula>
    </cfRule>
  </conditionalFormatting>
  <conditionalFormatting sqref="I6:I27">
    <cfRule type="cellIs" dxfId="18" priority="3" operator="between">
      <formula>$X$9</formula>
      <formula>$Y$9</formula>
    </cfRule>
  </conditionalFormatting>
  <conditionalFormatting sqref="P30:P36">
    <cfRule type="cellIs" dxfId="17" priority="2" operator="between">
      <formula>$X$9</formula>
      <formula>$Y$9</formula>
    </cfRule>
  </conditionalFormatting>
  <conditionalFormatting sqref="I28:I36 P6:P29">
    <cfRule type="cellIs" dxfId="16" priority="1" operator="between">
      <formula>$X$9</formula>
      <formula>$Y$9</formula>
    </cfRule>
  </conditionalFormatting>
  <pageMargins left="0.39370078740157483" right="0.39370078740157483" top="0.51181102362204722" bottom="0.39370078740157483" header="0.31496062992125984" footer="0"/>
  <pageSetup paperSize="9" orientation="landscape" horizontalDpi="4294967294" verticalDpi="300"/>
  <headerFooter>
    <oddHeader>&amp;RAnlage 6_x000D__x000D_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0"/>
  </sheetPr>
  <dimension ref="A1:Z44"/>
  <sheetViews>
    <sheetView showGridLines="0" showRowColHeaders="0" showZeros="0" topLeftCell="A19" zoomScale="137" zoomScaleNormal="137" zoomScalePageLayoutView="137" workbookViewId="0">
      <pane ySplit="1" activePane="bottomLeft"/>
      <selection activeCell="C19" sqref="C19"/>
      <selection pane="bottomLeft" activeCell="F7" sqref="F7"/>
    </sheetView>
  </sheetViews>
  <sheetFormatPr baseColWidth="10" defaultRowHeight="12.75" x14ac:dyDescent="0.2"/>
  <cols>
    <col min="1" max="1" width="3.7109375" customWidth="1"/>
    <col min="2" max="2" width="6.140625" customWidth="1"/>
    <col min="3" max="3" width="5.7109375" style="2" customWidth="1"/>
    <col min="4" max="5" width="5.7109375" customWidth="1"/>
    <col min="6" max="6" width="3.42578125" customWidth="1"/>
    <col min="7" max="7" width="15.7109375" customWidth="1"/>
    <col min="8" max="8" width="3.7109375" style="2" customWidth="1"/>
    <col min="9" max="9" width="6.140625" customWidth="1"/>
    <col min="10" max="12" width="5.7109375" customWidth="1"/>
    <col min="13" max="13" width="3.42578125" style="2" customWidth="1"/>
    <col min="14" max="14" width="15.7109375" customWidth="1"/>
    <col min="15" max="15" width="3.7109375" customWidth="1"/>
    <col min="16" max="16" width="6.140625" customWidth="1"/>
    <col min="17" max="17" width="5.7109375" customWidth="1"/>
    <col min="18" max="18" width="5.7109375" style="2" customWidth="1"/>
    <col min="19" max="19" width="5.7109375" customWidth="1"/>
    <col min="20" max="20" width="3.42578125" customWidth="1"/>
    <col min="21" max="21" width="15.7109375" customWidth="1"/>
    <col min="22" max="22" width="3" customWidth="1"/>
    <col min="23" max="23" width="5.28515625" customWidth="1"/>
    <col min="24" max="24" width="14.28515625" hidden="1" customWidth="1"/>
    <col min="25" max="25" width="8.7109375" customWidth="1"/>
    <col min="26" max="26" width="9.7109375" customWidth="1"/>
  </cols>
  <sheetData>
    <row r="1" spans="1:26" ht="22.5" customHeight="1" thickTop="1" x14ac:dyDescent="0.2">
      <c r="A1" s="356" t="s">
        <v>63</v>
      </c>
      <c r="B1" s="357"/>
      <c r="C1" s="357"/>
      <c r="D1" s="363">
        <f>'ÜL-Daten-Erfassung'!D3</f>
        <v>0</v>
      </c>
      <c r="E1" s="363"/>
      <c r="F1" s="363"/>
      <c r="G1" s="363"/>
      <c r="H1" s="363"/>
      <c r="I1" s="363"/>
      <c r="J1" s="363"/>
      <c r="K1" s="363"/>
      <c r="L1" s="363"/>
      <c r="M1" s="363"/>
      <c r="N1" s="343"/>
      <c r="O1" s="343"/>
      <c r="P1" s="343"/>
      <c r="Q1" s="343"/>
      <c r="R1" s="343"/>
      <c r="S1" s="343"/>
      <c r="T1" s="343"/>
      <c r="U1" s="344"/>
      <c r="V1" s="25"/>
      <c r="W1" s="25"/>
    </row>
    <row r="2" spans="1:26" ht="23.25" customHeight="1" x14ac:dyDescent="0.2">
      <c r="A2" s="353" t="s">
        <v>37</v>
      </c>
      <c r="B2" s="354"/>
      <c r="C2" s="354"/>
      <c r="D2" s="355" t="str">
        <f>'ÜL-Daten-Erfassung'!E9&amp;", "&amp;'ÜL-Daten-Erfassung'!E10</f>
        <v xml:space="preserve">, </v>
      </c>
      <c r="E2" s="355"/>
      <c r="F2" s="355"/>
      <c r="G2" s="355"/>
      <c r="H2" s="355"/>
      <c r="I2" s="355"/>
      <c r="J2" s="355"/>
      <c r="K2" s="355"/>
      <c r="L2" s="355"/>
      <c r="M2" s="355"/>
      <c r="N2" s="347" t="s">
        <v>126</v>
      </c>
      <c r="O2" s="348"/>
      <c r="P2" s="348"/>
      <c r="Q2" s="348"/>
      <c r="R2" s="348"/>
      <c r="S2" s="348"/>
      <c r="T2" s="349">
        <f>SUM(Quartal_1!U37+U37)</f>
        <v>0</v>
      </c>
      <c r="U2" s="350"/>
      <c r="V2" s="25"/>
      <c r="W2" s="25"/>
    </row>
    <row r="3" spans="1:26" ht="20.25" customHeight="1" thickBot="1" x14ac:dyDescent="0.25">
      <c r="A3" s="358" t="s">
        <v>66</v>
      </c>
      <c r="B3" s="359"/>
      <c r="C3" s="359"/>
      <c r="D3" s="359"/>
      <c r="E3" s="359"/>
      <c r="F3" s="359" t="s">
        <v>67</v>
      </c>
      <c r="G3" s="360"/>
      <c r="H3" s="351" t="s">
        <v>35</v>
      </c>
      <c r="I3" s="351"/>
      <c r="J3" s="352">
        <f>Quartal_1!P36+1</f>
        <v>46113</v>
      </c>
      <c r="K3" s="361"/>
      <c r="L3" s="361"/>
      <c r="M3" s="362"/>
      <c r="N3" s="57" t="s">
        <v>19</v>
      </c>
      <c r="O3" s="323">
        <f>P35</f>
        <v>46203</v>
      </c>
      <c r="P3" s="323"/>
      <c r="Q3" s="352"/>
      <c r="R3" s="58"/>
      <c r="S3" s="59"/>
      <c r="T3" s="60"/>
      <c r="U3" s="61">
        <f>Quartal_1!U2</f>
        <v>0</v>
      </c>
      <c r="V3" s="25"/>
      <c r="W3" s="25"/>
    </row>
    <row r="4" spans="1:26" ht="15.75" customHeight="1" thickTop="1" x14ac:dyDescent="0.2">
      <c r="A4" s="339" t="s">
        <v>43</v>
      </c>
      <c r="B4" s="340"/>
      <c r="C4" s="341" t="s">
        <v>30</v>
      </c>
      <c r="D4" s="342"/>
      <c r="E4" s="342"/>
      <c r="F4" s="345" t="s">
        <v>36</v>
      </c>
      <c r="G4" s="346"/>
      <c r="H4" s="339" t="s">
        <v>44</v>
      </c>
      <c r="I4" s="340"/>
      <c r="J4" s="341" t="s">
        <v>30</v>
      </c>
      <c r="K4" s="342"/>
      <c r="L4" s="342"/>
      <c r="M4" s="345" t="s">
        <v>36</v>
      </c>
      <c r="N4" s="346"/>
      <c r="O4" s="339" t="s">
        <v>45</v>
      </c>
      <c r="P4" s="340"/>
      <c r="Q4" s="341" t="s">
        <v>30</v>
      </c>
      <c r="R4" s="342"/>
      <c r="S4" s="342"/>
      <c r="T4" s="345" t="s">
        <v>36</v>
      </c>
      <c r="U4" s="346"/>
      <c r="V4" s="25"/>
      <c r="W4" s="25"/>
    </row>
    <row r="5" spans="1:26" ht="21" customHeight="1" thickBot="1" x14ac:dyDescent="0.3">
      <c r="A5" s="274"/>
      <c r="B5" s="275"/>
      <c r="C5" s="13" t="s">
        <v>22</v>
      </c>
      <c r="D5" s="14" t="s">
        <v>19</v>
      </c>
      <c r="E5" s="15" t="s">
        <v>29</v>
      </c>
      <c r="F5" s="286"/>
      <c r="G5" s="287"/>
      <c r="H5" s="274" t="s">
        <v>27</v>
      </c>
      <c r="I5" s="275"/>
      <c r="J5" s="13" t="s">
        <v>22</v>
      </c>
      <c r="K5" s="14" t="s">
        <v>19</v>
      </c>
      <c r="L5" s="15" t="s">
        <v>29</v>
      </c>
      <c r="M5" s="286"/>
      <c r="N5" s="287"/>
      <c r="O5" s="274" t="s">
        <v>28</v>
      </c>
      <c r="P5" s="275"/>
      <c r="Q5" s="13" t="s">
        <v>22</v>
      </c>
      <c r="R5" s="14" t="s">
        <v>19</v>
      </c>
      <c r="S5" s="15" t="s">
        <v>29</v>
      </c>
      <c r="T5" s="286"/>
      <c r="U5" s="287"/>
      <c r="V5" s="25"/>
      <c r="W5" s="364" t="s">
        <v>12</v>
      </c>
      <c r="X5" s="364"/>
      <c r="Y5" s="364"/>
      <c r="Z5" s="364"/>
    </row>
    <row r="6" spans="1:26" ht="13.5" thickTop="1" x14ac:dyDescent="0.2">
      <c r="A6" s="3">
        <f t="shared" ref="A6:A35" si="0">WEEKDAY(B6)</f>
        <v>4</v>
      </c>
      <c r="B6" s="18">
        <f>J3</f>
        <v>46113</v>
      </c>
      <c r="C6" s="6"/>
      <c r="D6" s="9"/>
      <c r="E6" s="29" t="str">
        <f>IF(D6="","",(D6-C6)/45*60)</f>
        <v/>
      </c>
      <c r="F6" s="33"/>
      <c r="G6" s="22" t="str">
        <f>IF(F6="","",LOOKUP(F6,'ÜL-Daten-Erfassung'!$H$3:$H$23,'ÜL-Daten-Erfassung'!$I$3:$I$23))</f>
        <v/>
      </c>
      <c r="H6" s="3">
        <f t="shared" ref="H6:H33" si="1">WEEKDAY(I6)</f>
        <v>6</v>
      </c>
      <c r="I6" s="18">
        <f>B35+1</f>
        <v>46143</v>
      </c>
      <c r="J6" s="6"/>
      <c r="K6" s="9"/>
      <c r="L6" s="29" t="str">
        <f t="shared" ref="L6:L36" si="2">IF(K6="","",(K6-J6)/45*60)</f>
        <v/>
      </c>
      <c r="M6" s="33"/>
      <c r="N6" s="22" t="str">
        <f>IF(M6="","",LOOKUP(M6,'ÜL-Daten-Erfassung'!$H$3:$H$23,'ÜL-Daten-Erfassung'!$I$3:$I$23))</f>
        <v/>
      </c>
      <c r="O6" s="3">
        <f t="shared" ref="O6:O33" si="3">WEEKDAY(P6)</f>
        <v>2</v>
      </c>
      <c r="P6" s="18">
        <f>I36+1</f>
        <v>46174</v>
      </c>
      <c r="Q6" s="6"/>
      <c r="R6" s="9"/>
      <c r="S6" s="29" t="str">
        <f t="shared" ref="S6:S36" si="4">IF(R6="","",(R6-Q6)/45*60)</f>
        <v/>
      </c>
      <c r="T6" s="33"/>
      <c r="U6" s="22" t="str">
        <f>IF(T6="","",LOOKUP(T6,'ÜL-Daten-Erfassung'!$H$3:$H$23,'ÜL-Daten-Erfassung'!$I$3:$I$23))</f>
        <v/>
      </c>
      <c r="V6" s="25"/>
      <c r="W6" s="40" t="s">
        <v>55</v>
      </c>
      <c r="X6" s="41"/>
      <c r="Y6" s="302" t="s">
        <v>14</v>
      </c>
      <c r="Z6" s="303"/>
    </row>
    <row r="7" spans="1:26" x14ac:dyDescent="0.2">
      <c r="A7" s="4">
        <f t="shared" si="0"/>
        <v>5</v>
      </c>
      <c r="B7" s="19">
        <f>IF(B6&lt;&gt;"",B6+1,"")</f>
        <v>46114</v>
      </c>
      <c r="C7" s="7"/>
      <c r="D7" s="10"/>
      <c r="E7" s="30" t="str">
        <f t="shared" ref="E7:E36" si="5">IF(D7="","",(D7-C7)/45*60)</f>
        <v/>
      </c>
      <c r="F7" s="34"/>
      <c r="G7" s="23" t="str">
        <f>IF(F7="","",LOOKUP(F7,'ÜL-Daten-Erfassung'!$H$3:$H$23,'ÜL-Daten-Erfassung'!$I$3:$I$23))</f>
        <v/>
      </c>
      <c r="H7" s="4">
        <f t="shared" si="1"/>
        <v>7</v>
      </c>
      <c r="I7" s="19">
        <f t="shared" ref="I7:I36" si="6">I6+1</f>
        <v>46144</v>
      </c>
      <c r="J7" s="7"/>
      <c r="K7" s="10"/>
      <c r="L7" s="30" t="str">
        <f t="shared" si="2"/>
        <v/>
      </c>
      <c r="M7" s="34"/>
      <c r="N7" s="23" t="str">
        <f>IF(M7="","",LOOKUP(M7,'ÜL-Daten-Erfassung'!$H$3:$H$23,'ÜL-Daten-Erfassung'!$I$3:$I$23))</f>
        <v/>
      </c>
      <c r="O7" s="4">
        <f t="shared" si="3"/>
        <v>3</v>
      </c>
      <c r="P7" s="19">
        <f t="shared" ref="P7:P35" si="7">P6+1</f>
        <v>46175</v>
      </c>
      <c r="Q7" s="7"/>
      <c r="R7" s="10"/>
      <c r="S7" s="30" t="str">
        <f t="shared" si="4"/>
        <v/>
      </c>
      <c r="T7" s="36"/>
      <c r="U7" s="23" t="str">
        <f>IF(T7="","",LOOKUP(T7,'ÜL-Daten-Erfassung'!$H$3:$H$23,'ÜL-Daten-Erfassung'!$I$3:$I$23))</f>
        <v/>
      </c>
      <c r="V7" s="25"/>
      <c r="W7" s="53">
        <f>Quartal_1!W7</f>
        <v>46023</v>
      </c>
      <c r="X7" s="45"/>
      <c r="Y7" s="49">
        <f>LOOKUP(W7,'ÜL-Daten-Erfassung'!H26:H30,'ÜL-Daten-Erfassung'!M26:M30)</f>
        <v>47203</v>
      </c>
      <c r="Z7" s="49">
        <f>LOOKUP(W7,'ÜL-Daten-Erfassung'!H26:H30,'ÜL-Daten-Erfassung'!N26:N30)</f>
        <v>47214</v>
      </c>
    </row>
    <row r="8" spans="1:26" x14ac:dyDescent="0.2">
      <c r="A8" s="4">
        <f t="shared" si="0"/>
        <v>6</v>
      </c>
      <c r="B8" s="19">
        <f t="shared" ref="B8:B35" si="8">B7+1</f>
        <v>46115</v>
      </c>
      <c r="C8" s="7"/>
      <c r="D8" s="10"/>
      <c r="E8" s="30" t="str">
        <f t="shared" si="5"/>
        <v/>
      </c>
      <c r="F8" s="34"/>
      <c r="G8" s="23" t="str">
        <f>IF(F8="","",LOOKUP(F8,'ÜL-Daten-Erfassung'!$H$3:$H$23,'ÜL-Daten-Erfassung'!$I$3:$I$23))</f>
        <v/>
      </c>
      <c r="H8" s="4">
        <f t="shared" si="1"/>
        <v>1</v>
      </c>
      <c r="I8" s="19">
        <f t="shared" si="6"/>
        <v>46145</v>
      </c>
      <c r="J8" s="7"/>
      <c r="K8" s="10"/>
      <c r="L8" s="30" t="str">
        <f t="shared" si="2"/>
        <v/>
      </c>
      <c r="M8" s="34"/>
      <c r="N8" s="23" t="str">
        <f>IF(M8="","",LOOKUP(M8,'ÜL-Daten-Erfassung'!$H$3:$H$23,'ÜL-Daten-Erfassung'!$I$3:$I$23))</f>
        <v/>
      </c>
      <c r="O8" s="4">
        <f t="shared" si="3"/>
        <v>4</v>
      </c>
      <c r="P8" s="19">
        <f t="shared" si="7"/>
        <v>46176</v>
      </c>
      <c r="Q8" s="7"/>
      <c r="R8" s="10"/>
      <c r="S8" s="30" t="str">
        <f t="shared" si="4"/>
        <v/>
      </c>
      <c r="T8" s="36"/>
      <c r="U8" s="23" t="str">
        <f>IF(T8="","",LOOKUP(T8,'ÜL-Daten-Erfassung'!$H$3:$H$23,'ÜL-Daten-Erfassung'!$I$3:$I$23))</f>
        <v/>
      </c>
      <c r="V8" s="25"/>
      <c r="W8" s="54"/>
      <c r="X8" s="39"/>
      <c r="Y8" s="302" t="s">
        <v>15</v>
      </c>
      <c r="Z8" s="303"/>
    </row>
    <row r="9" spans="1:26" x14ac:dyDescent="0.2">
      <c r="A9" s="4">
        <f t="shared" si="0"/>
        <v>7</v>
      </c>
      <c r="B9" s="19">
        <f t="shared" si="8"/>
        <v>46116</v>
      </c>
      <c r="C9" s="7"/>
      <c r="D9" s="10"/>
      <c r="E9" s="30" t="str">
        <f t="shared" si="5"/>
        <v/>
      </c>
      <c r="F9" s="34"/>
      <c r="G9" s="23" t="str">
        <f>IF(F9="","",LOOKUP(F9,'ÜL-Daten-Erfassung'!$H$3:$H$23,'ÜL-Daten-Erfassung'!$I$3:$I$23))</f>
        <v/>
      </c>
      <c r="H9" s="4">
        <f t="shared" si="1"/>
        <v>2</v>
      </c>
      <c r="I9" s="19">
        <f t="shared" si="6"/>
        <v>46146</v>
      </c>
      <c r="J9" s="7"/>
      <c r="K9" s="10"/>
      <c r="L9" s="30" t="str">
        <f t="shared" si="2"/>
        <v/>
      </c>
      <c r="M9" s="34"/>
      <c r="N9" s="23" t="str">
        <f>IF(M9="","",LOOKUP(M9,'ÜL-Daten-Erfassung'!$H$3:$H$23,'ÜL-Daten-Erfassung'!$I$3:$I$23))</f>
        <v/>
      </c>
      <c r="O9" s="4">
        <f t="shared" si="3"/>
        <v>5</v>
      </c>
      <c r="P9" s="19">
        <f t="shared" si="7"/>
        <v>46177</v>
      </c>
      <c r="Q9" s="7"/>
      <c r="R9" s="10"/>
      <c r="S9" s="30" t="str">
        <f t="shared" si="4"/>
        <v/>
      </c>
      <c r="T9" s="36"/>
      <c r="U9" s="23" t="str">
        <f>IF(T9="","",LOOKUP(T9,'ÜL-Daten-Erfassung'!$H$3:$H$23,'ÜL-Daten-Erfassung'!$I$3:$I$23))</f>
        <v/>
      </c>
      <c r="V9" s="25"/>
      <c r="W9" s="54"/>
      <c r="X9" s="39"/>
      <c r="Y9" s="49">
        <f>LOOKUP(W7,'ÜL-Daten-Erfassung'!H26:H30,'ÜL-Daten-Erfassung'!O26:O30)</f>
        <v>47260</v>
      </c>
      <c r="Z9" s="49">
        <f>LOOKUP(W7,'ÜL-Daten-Erfassung'!H26:H30,'ÜL-Daten-Erfassung'!P26:P30)</f>
        <v>47270</v>
      </c>
    </row>
    <row r="10" spans="1:26" x14ac:dyDescent="0.2">
      <c r="A10" s="4">
        <f t="shared" si="0"/>
        <v>1</v>
      </c>
      <c r="B10" s="19">
        <f t="shared" si="8"/>
        <v>46117</v>
      </c>
      <c r="C10" s="7"/>
      <c r="D10" s="10"/>
      <c r="E10" s="30" t="str">
        <f t="shared" si="5"/>
        <v/>
      </c>
      <c r="F10" s="34"/>
      <c r="G10" s="23" t="str">
        <f>IF(F10="","",LOOKUP(F10,'ÜL-Daten-Erfassung'!$H$3:$H$23,'ÜL-Daten-Erfassung'!$I$3:$I$23))</f>
        <v/>
      </c>
      <c r="H10" s="4">
        <f t="shared" si="1"/>
        <v>3</v>
      </c>
      <c r="I10" s="19">
        <f t="shared" si="6"/>
        <v>46147</v>
      </c>
      <c r="J10" s="7"/>
      <c r="K10" s="10"/>
      <c r="L10" s="30" t="str">
        <f t="shared" si="2"/>
        <v/>
      </c>
      <c r="M10" s="34"/>
      <c r="N10" s="23" t="str">
        <f>IF(M10="","",LOOKUP(M10,'ÜL-Daten-Erfassung'!$H$3:$H$23,'ÜL-Daten-Erfassung'!$I$3:$I$23))</f>
        <v/>
      </c>
      <c r="O10" s="4">
        <f t="shared" si="3"/>
        <v>6</v>
      </c>
      <c r="P10" s="19">
        <f t="shared" si="7"/>
        <v>46178</v>
      </c>
      <c r="Q10" s="7"/>
      <c r="R10" s="10"/>
      <c r="S10" s="30" t="str">
        <f t="shared" si="4"/>
        <v/>
      </c>
      <c r="T10" s="36"/>
      <c r="U10" s="23" t="str">
        <f>IF(T10="","",LOOKUP(T10,'ÜL-Daten-Erfassung'!$H$3:$H$23,'ÜL-Daten-Erfassung'!$I$3:$I$23))</f>
        <v/>
      </c>
      <c r="V10" s="25"/>
      <c r="W10" s="54"/>
      <c r="X10" s="39"/>
      <c r="Y10" s="43"/>
      <c r="Z10" s="43"/>
    </row>
    <row r="11" spans="1:26" x14ac:dyDescent="0.2">
      <c r="A11" s="4">
        <f t="shared" si="0"/>
        <v>2</v>
      </c>
      <c r="B11" s="19">
        <f t="shared" si="8"/>
        <v>46118</v>
      </c>
      <c r="C11" s="7"/>
      <c r="D11" s="10"/>
      <c r="E11" s="30" t="str">
        <f t="shared" si="5"/>
        <v/>
      </c>
      <c r="F11" s="34"/>
      <c r="G11" s="23" t="str">
        <f>IF(F11="","",LOOKUP(F11,'ÜL-Daten-Erfassung'!$H$3:$H$23,'ÜL-Daten-Erfassung'!$I$3:$I$23))</f>
        <v/>
      </c>
      <c r="H11" s="4">
        <f t="shared" si="1"/>
        <v>4</v>
      </c>
      <c r="I11" s="19">
        <f t="shared" si="6"/>
        <v>46148</v>
      </c>
      <c r="J11" s="7"/>
      <c r="K11" s="10"/>
      <c r="L11" s="30" t="str">
        <f t="shared" si="2"/>
        <v/>
      </c>
      <c r="M11" s="34"/>
      <c r="N11" s="23" t="str">
        <f>IF(M11="","",LOOKUP(M11,'ÜL-Daten-Erfassung'!$H$3:$H$23,'ÜL-Daten-Erfassung'!$I$3:$I$23))</f>
        <v/>
      </c>
      <c r="O11" s="4">
        <f t="shared" si="3"/>
        <v>7</v>
      </c>
      <c r="P11" s="19">
        <f t="shared" si="7"/>
        <v>46179</v>
      </c>
      <c r="Q11" s="7"/>
      <c r="R11" s="10"/>
      <c r="S11" s="30" t="str">
        <f t="shared" si="4"/>
        <v/>
      </c>
      <c r="T11" s="36"/>
      <c r="U11" s="23" t="str">
        <f>IF(T11="","",LOOKUP(T11,'ÜL-Daten-Erfassung'!$H$3:$H$23,'ÜL-Daten-Erfassung'!$I$3:$I$23))</f>
        <v/>
      </c>
      <c r="V11" s="25"/>
      <c r="W11" s="54"/>
      <c r="X11" s="39"/>
      <c r="Y11" s="43"/>
      <c r="Z11" s="43"/>
    </row>
    <row r="12" spans="1:26" x14ac:dyDescent="0.2">
      <c r="A12" s="4">
        <f t="shared" si="0"/>
        <v>3</v>
      </c>
      <c r="B12" s="19">
        <f t="shared" si="8"/>
        <v>46119</v>
      </c>
      <c r="C12" s="7"/>
      <c r="D12" s="10"/>
      <c r="E12" s="30" t="str">
        <f t="shared" si="5"/>
        <v/>
      </c>
      <c r="F12" s="34"/>
      <c r="G12" s="23" t="str">
        <f>IF(F12="","",LOOKUP(F12,'ÜL-Daten-Erfassung'!$H$3:$H$23,'ÜL-Daten-Erfassung'!$I$3:$I$23))</f>
        <v/>
      </c>
      <c r="H12" s="4">
        <f t="shared" si="1"/>
        <v>5</v>
      </c>
      <c r="I12" s="19">
        <f t="shared" si="6"/>
        <v>46149</v>
      </c>
      <c r="J12" s="7"/>
      <c r="K12" s="10"/>
      <c r="L12" s="30" t="str">
        <f t="shared" si="2"/>
        <v/>
      </c>
      <c r="M12" s="34"/>
      <c r="N12" s="23" t="str">
        <f>IF(M12="","",LOOKUP(M12,'ÜL-Daten-Erfassung'!$H$3:$H$23,'ÜL-Daten-Erfassung'!$I$3:$I$23))</f>
        <v/>
      </c>
      <c r="O12" s="4">
        <f t="shared" si="3"/>
        <v>1</v>
      </c>
      <c r="P12" s="19">
        <f t="shared" si="7"/>
        <v>46180</v>
      </c>
      <c r="Q12" s="7"/>
      <c r="R12" s="10"/>
      <c r="S12" s="30" t="str">
        <f t="shared" si="4"/>
        <v/>
      </c>
      <c r="T12" s="36"/>
      <c r="U12" s="23" t="str">
        <f>IF(T12="","",LOOKUP(T12,'ÜL-Daten-Erfassung'!$H$3:$H$23,'ÜL-Daten-Erfassung'!$I$3:$I$23))</f>
        <v/>
      </c>
      <c r="V12" s="25"/>
      <c r="W12" s="47"/>
      <c r="X12" s="47"/>
      <c r="Y12" s="47"/>
      <c r="Z12" s="47"/>
    </row>
    <row r="13" spans="1:26" x14ac:dyDescent="0.2">
      <c r="A13" s="4">
        <f t="shared" si="0"/>
        <v>4</v>
      </c>
      <c r="B13" s="19">
        <f t="shared" si="8"/>
        <v>46120</v>
      </c>
      <c r="C13" s="7"/>
      <c r="D13" s="10"/>
      <c r="E13" s="30" t="str">
        <f t="shared" si="5"/>
        <v/>
      </c>
      <c r="F13" s="34"/>
      <c r="G13" s="23" t="str">
        <f>IF(F13="","",LOOKUP(F13,'ÜL-Daten-Erfassung'!$H$3:$H$23,'ÜL-Daten-Erfassung'!$I$3:$I$23))</f>
        <v/>
      </c>
      <c r="H13" s="4">
        <f t="shared" si="1"/>
        <v>6</v>
      </c>
      <c r="I13" s="19">
        <f t="shared" si="6"/>
        <v>46150</v>
      </c>
      <c r="J13" s="7"/>
      <c r="K13" s="10"/>
      <c r="L13" s="30" t="str">
        <f t="shared" si="2"/>
        <v/>
      </c>
      <c r="M13" s="34"/>
      <c r="N13" s="23" t="str">
        <f>IF(M13="","",LOOKUP(M13,'ÜL-Daten-Erfassung'!$H$3:$H$23,'ÜL-Daten-Erfassung'!$I$3:$I$23))</f>
        <v/>
      </c>
      <c r="O13" s="4">
        <f t="shared" si="3"/>
        <v>2</v>
      </c>
      <c r="P13" s="19">
        <f t="shared" si="7"/>
        <v>46181</v>
      </c>
      <c r="Q13" s="7"/>
      <c r="R13" s="10"/>
      <c r="S13" s="30" t="str">
        <f t="shared" si="4"/>
        <v/>
      </c>
      <c r="T13" s="36"/>
      <c r="U13" s="23" t="str">
        <f>IF(T13="","",LOOKUP(T13,'ÜL-Daten-Erfassung'!$H$3:$H$23,'ÜL-Daten-Erfassung'!$I$3:$I$23))</f>
        <v/>
      </c>
      <c r="V13" s="25"/>
    </row>
    <row r="14" spans="1:26" x14ac:dyDescent="0.2">
      <c r="A14" s="4">
        <f t="shared" si="0"/>
        <v>5</v>
      </c>
      <c r="B14" s="19">
        <f t="shared" si="8"/>
        <v>46121</v>
      </c>
      <c r="C14" s="7"/>
      <c r="D14" s="10"/>
      <c r="E14" s="30" t="str">
        <f t="shared" si="5"/>
        <v/>
      </c>
      <c r="F14" s="34"/>
      <c r="G14" s="23" t="str">
        <f>IF(F14="","",LOOKUP(F14,'ÜL-Daten-Erfassung'!$H$3:$H$23,'ÜL-Daten-Erfassung'!$I$3:$I$23))</f>
        <v/>
      </c>
      <c r="H14" s="4">
        <f t="shared" si="1"/>
        <v>7</v>
      </c>
      <c r="I14" s="19">
        <f t="shared" si="6"/>
        <v>46151</v>
      </c>
      <c r="J14" s="7"/>
      <c r="K14" s="10"/>
      <c r="L14" s="30" t="str">
        <f t="shared" si="2"/>
        <v/>
      </c>
      <c r="M14" s="34"/>
      <c r="N14" s="23" t="str">
        <f>IF(M14="","",LOOKUP(M14,'ÜL-Daten-Erfassung'!$H$3:$H$23,'ÜL-Daten-Erfassung'!$I$3:$I$23))</f>
        <v/>
      </c>
      <c r="O14" s="4">
        <f t="shared" si="3"/>
        <v>3</v>
      </c>
      <c r="P14" s="19">
        <f t="shared" si="7"/>
        <v>46182</v>
      </c>
      <c r="Q14" s="7"/>
      <c r="R14" s="10"/>
      <c r="S14" s="30" t="str">
        <f t="shared" si="4"/>
        <v/>
      </c>
      <c r="T14" s="36"/>
      <c r="U14" s="23" t="str">
        <f>IF(T14="","",LOOKUP(T14,'ÜL-Daten-Erfassung'!$H$3:$H$23,'ÜL-Daten-Erfassung'!$I$3:$I$23))</f>
        <v/>
      </c>
      <c r="V14" s="25"/>
    </row>
    <row r="15" spans="1:26" x14ac:dyDescent="0.2">
      <c r="A15" s="4">
        <f t="shared" si="0"/>
        <v>6</v>
      </c>
      <c r="B15" s="19">
        <f t="shared" si="8"/>
        <v>46122</v>
      </c>
      <c r="C15" s="7"/>
      <c r="D15" s="10"/>
      <c r="E15" s="30" t="str">
        <f t="shared" si="5"/>
        <v/>
      </c>
      <c r="F15" s="34"/>
      <c r="G15" s="23" t="str">
        <f>IF(F15="","",LOOKUP(F15,'ÜL-Daten-Erfassung'!$H$3:$H$23,'ÜL-Daten-Erfassung'!$I$3:$I$23))</f>
        <v/>
      </c>
      <c r="H15" s="4">
        <f t="shared" si="1"/>
        <v>1</v>
      </c>
      <c r="I15" s="19">
        <f t="shared" si="6"/>
        <v>46152</v>
      </c>
      <c r="J15" s="7"/>
      <c r="K15" s="10"/>
      <c r="L15" s="30" t="str">
        <f t="shared" si="2"/>
        <v/>
      </c>
      <c r="M15" s="34"/>
      <c r="N15" s="23" t="str">
        <f>IF(M15="","",LOOKUP(M15,'ÜL-Daten-Erfassung'!$H$3:$H$23,'ÜL-Daten-Erfassung'!$I$3:$I$23))</f>
        <v/>
      </c>
      <c r="O15" s="4">
        <f t="shared" si="3"/>
        <v>4</v>
      </c>
      <c r="P15" s="19">
        <f t="shared" si="7"/>
        <v>46183</v>
      </c>
      <c r="Q15" s="7"/>
      <c r="R15" s="10"/>
      <c r="S15" s="30" t="str">
        <f t="shared" si="4"/>
        <v/>
      </c>
      <c r="T15" s="36"/>
      <c r="U15" s="23" t="str">
        <f>IF(T15="","",LOOKUP(T15,'ÜL-Daten-Erfassung'!$H$3:$H$23,'ÜL-Daten-Erfassung'!$I$3:$I$23))</f>
        <v/>
      </c>
      <c r="V15" s="25"/>
    </row>
    <row r="16" spans="1:26" x14ac:dyDescent="0.2">
      <c r="A16" s="4">
        <f t="shared" si="0"/>
        <v>7</v>
      </c>
      <c r="B16" s="19">
        <f t="shared" si="8"/>
        <v>46123</v>
      </c>
      <c r="C16" s="7"/>
      <c r="D16" s="10"/>
      <c r="E16" s="30" t="str">
        <f t="shared" si="5"/>
        <v/>
      </c>
      <c r="F16" s="34"/>
      <c r="G16" s="23" t="str">
        <f>IF(F16="","",LOOKUP(F16,'ÜL-Daten-Erfassung'!$H$3:$H$23,'ÜL-Daten-Erfassung'!$I$3:$I$23))</f>
        <v/>
      </c>
      <c r="H16" s="4">
        <f t="shared" si="1"/>
        <v>2</v>
      </c>
      <c r="I16" s="19">
        <f t="shared" si="6"/>
        <v>46153</v>
      </c>
      <c r="J16" s="7"/>
      <c r="K16" s="10"/>
      <c r="L16" s="30" t="str">
        <f t="shared" si="2"/>
        <v/>
      </c>
      <c r="M16" s="34"/>
      <c r="N16" s="23" t="str">
        <f>IF(M16="","",LOOKUP(M16,'ÜL-Daten-Erfassung'!$H$3:$H$23,'ÜL-Daten-Erfassung'!$I$3:$I$23))</f>
        <v/>
      </c>
      <c r="O16" s="4">
        <f t="shared" si="3"/>
        <v>5</v>
      </c>
      <c r="P16" s="19">
        <f t="shared" si="7"/>
        <v>46184</v>
      </c>
      <c r="Q16" s="7"/>
      <c r="R16" s="10"/>
      <c r="S16" s="30" t="str">
        <f t="shared" si="4"/>
        <v/>
      </c>
      <c r="T16" s="36"/>
      <c r="U16" s="23" t="str">
        <f>IF(T16="","",LOOKUP(T16,'ÜL-Daten-Erfassung'!$H$3:$H$23,'ÜL-Daten-Erfassung'!$I$3:$I$23))</f>
        <v/>
      </c>
      <c r="V16" s="25"/>
      <c r="X16" s="2"/>
    </row>
    <row r="17" spans="1:25" x14ac:dyDescent="0.2">
      <c r="A17" s="4">
        <f t="shared" si="0"/>
        <v>1</v>
      </c>
      <c r="B17" s="19">
        <f t="shared" si="8"/>
        <v>46124</v>
      </c>
      <c r="C17" s="7"/>
      <c r="D17" s="10"/>
      <c r="E17" s="30" t="str">
        <f t="shared" si="5"/>
        <v/>
      </c>
      <c r="F17" s="34"/>
      <c r="G17" s="23" t="str">
        <f>IF(F17="","",LOOKUP(F17,'ÜL-Daten-Erfassung'!$H$3:$H$23,'ÜL-Daten-Erfassung'!$I$3:$I$23))</f>
        <v/>
      </c>
      <c r="H17" s="4">
        <f t="shared" si="1"/>
        <v>3</v>
      </c>
      <c r="I17" s="19">
        <f t="shared" si="6"/>
        <v>46154</v>
      </c>
      <c r="J17" s="7"/>
      <c r="K17" s="10"/>
      <c r="L17" s="30" t="str">
        <f t="shared" si="2"/>
        <v/>
      </c>
      <c r="M17" s="34"/>
      <c r="N17" s="23" t="str">
        <f>IF(M17="","",LOOKUP(M17,'ÜL-Daten-Erfassung'!$H$3:$H$23,'ÜL-Daten-Erfassung'!$I$3:$I$23))</f>
        <v/>
      </c>
      <c r="O17" s="4">
        <f t="shared" si="3"/>
        <v>6</v>
      </c>
      <c r="P17" s="19">
        <f t="shared" si="7"/>
        <v>46185</v>
      </c>
      <c r="Q17" s="7"/>
      <c r="R17" s="10"/>
      <c r="S17" s="30" t="str">
        <f t="shared" si="4"/>
        <v/>
      </c>
      <c r="T17" s="36"/>
      <c r="U17" s="23" t="str">
        <f>IF(T17="","",LOOKUP(T17,'ÜL-Daten-Erfassung'!$H$3:$H$23,'ÜL-Daten-Erfassung'!$I$3:$I$23))</f>
        <v/>
      </c>
      <c r="V17" s="25"/>
      <c r="X17" s="2"/>
    </row>
    <row r="18" spans="1:25" x14ac:dyDescent="0.2">
      <c r="A18" s="4">
        <f t="shared" si="0"/>
        <v>2</v>
      </c>
      <c r="B18" s="19">
        <f t="shared" si="8"/>
        <v>46125</v>
      </c>
      <c r="C18" s="7"/>
      <c r="D18" s="10"/>
      <c r="E18" s="30" t="str">
        <f t="shared" si="5"/>
        <v/>
      </c>
      <c r="F18" s="34"/>
      <c r="G18" s="23" t="str">
        <f>IF(F18="","",LOOKUP(F18,'ÜL-Daten-Erfassung'!$H$3:$H$23,'ÜL-Daten-Erfassung'!$I$3:$I$23))</f>
        <v/>
      </c>
      <c r="H18" s="4">
        <f t="shared" si="1"/>
        <v>4</v>
      </c>
      <c r="I18" s="19">
        <f t="shared" si="6"/>
        <v>46155</v>
      </c>
      <c r="J18" s="7"/>
      <c r="K18" s="10"/>
      <c r="L18" s="30" t="str">
        <f t="shared" si="2"/>
        <v/>
      </c>
      <c r="M18" s="34"/>
      <c r="N18" s="23" t="str">
        <f>IF(M18="","",LOOKUP(M18,'ÜL-Daten-Erfassung'!$H$3:$H$23,'ÜL-Daten-Erfassung'!$I$3:$I$23))</f>
        <v/>
      </c>
      <c r="O18" s="4">
        <f t="shared" si="3"/>
        <v>7</v>
      </c>
      <c r="P18" s="19">
        <f t="shared" si="7"/>
        <v>46186</v>
      </c>
      <c r="Q18" s="7"/>
      <c r="R18" s="10"/>
      <c r="S18" s="30" t="str">
        <f t="shared" si="4"/>
        <v/>
      </c>
      <c r="T18" s="36"/>
      <c r="U18" s="23" t="str">
        <f>IF(T18="","",LOOKUP(T18,'ÜL-Daten-Erfassung'!$H$3:$H$23,'ÜL-Daten-Erfassung'!$I$3:$I$23))</f>
        <v/>
      </c>
      <c r="V18" s="25"/>
      <c r="X18" s="2"/>
    </row>
    <row r="19" spans="1:25" x14ac:dyDescent="0.2">
      <c r="A19" s="4">
        <f t="shared" si="0"/>
        <v>3</v>
      </c>
      <c r="B19" s="19">
        <f t="shared" si="8"/>
        <v>46126</v>
      </c>
      <c r="C19" s="7"/>
      <c r="D19" s="10"/>
      <c r="E19" s="30" t="str">
        <f t="shared" si="5"/>
        <v/>
      </c>
      <c r="F19" s="34"/>
      <c r="G19" s="23" t="str">
        <f>IF(F19="","",LOOKUP(F19,'ÜL-Daten-Erfassung'!$H$3:$H$23,'ÜL-Daten-Erfassung'!$I$3:$I$23))</f>
        <v/>
      </c>
      <c r="H19" s="4">
        <f t="shared" si="1"/>
        <v>5</v>
      </c>
      <c r="I19" s="19">
        <f t="shared" si="6"/>
        <v>46156</v>
      </c>
      <c r="J19" s="7"/>
      <c r="K19" s="10"/>
      <c r="L19" s="30" t="str">
        <f t="shared" si="2"/>
        <v/>
      </c>
      <c r="M19" s="34"/>
      <c r="N19" s="23" t="str">
        <f>IF(M19="","",LOOKUP(M19,'ÜL-Daten-Erfassung'!$H$3:$H$23,'ÜL-Daten-Erfassung'!$I$3:$I$23))</f>
        <v/>
      </c>
      <c r="O19" s="4">
        <f t="shared" si="3"/>
        <v>1</v>
      </c>
      <c r="P19" s="19">
        <f t="shared" si="7"/>
        <v>46187</v>
      </c>
      <c r="Q19" s="7"/>
      <c r="R19" s="10"/>
      <c r="S19" s="30" t="str">
        <f t="shared" si="4"/>
        <v/>
      </c>
      <c r="T19" s="36"/>
      <c r="U19" s="23" t="str">
        <f>IF(T19="","",LOOKUP(T19,'ÜL-Daten-Erfassung'!$H$3:$H$23,'ÜL-Daten-Erfassung'!$I$3:$I$23))</f>
        <v/>
      </c>
      <c r="V19" s="25"/>
      <c r="X19" s="2"/>
    </row>
    <row r="20" spans="1:25" x14ac:dyDescent="0.2">
      <c r="A20" s="4">
        <f t="shared" si="0"/>
        <v>4</v>
      </c>
      <c r="B20" s="19">
        <f t="shared" si="8"/>
        <v>46127</v>
      </c>
      <c r="C20" s="7"/>
      <c r="D20" s="10"/>
      <c r="E20" s="30" t="str">
        <f t="shared" si="5"/>
        <v/>
      </c>
      <c r="F20" s="34"/>
      <c r="G20" s="23" t="str">
        <f>IF(F20="","",LOOKUP(F20,'ÜL-Daten-Erfassung'!$H$3:$H$23,'ÜL-Daten-Erfassung'!$I$3:$I$23))</f>
        <v/>
      </c>
      <c r="H20" s="4">
        <f t="shared" si="1"/>
        <v>6</v>
      </c>
      <c r="I20" s="19">
        <f t="shared" si="6"/>
        <v>46157</v>
      </c>
      <c r="J20" s="7"/>
      <c r="K20" s="10"/>
      <c r="L20" s="30" t="str">
        <f t="shared" si="2"/>
        <v/>
      </c>
      <c r="M20" s="34"/>
      <c r="N20" s="23" t="str">
        <f>IF(M20="","",LOOKUP(M20,'ÜL-Daten-Erfassung'!$H$3:$H$23,'ÜL-Daten-Erfassung'!$I$3:$I$23))</f>
        <v/>
      </c>
      <c r="O20" s="4">
        <f t="shared" si="3"/>
        <v>2</v>
      </c>
      <c r="P20" s="19">
        <f t="shared" si="7"/>
        <v>46188</v>
      </c>
      <c r="Q20" s="7"/>
      <c r="R20" s="10"/>
      <c r="S20" s="30" t="str">
        <f t="shared" si="4"/>
        <v/>
      </c>
      <c r="T20" s="36"/>
      <c r="U20" s="23" t="str">
        <f>IF(T20="","",LOOKUP(T20,'ÜL-Daten-Erfassung'!$H$3:$H$23,'ÜL-Daten-Erfassung'!$I$3:$I$23))</f>
        <v/>
      </c>
      <c r="V20" s="25"/>
    </row>
    <row r="21" spans="1:25" x14ac:dyDescent="0.2">
      <c r="A21" s="4">
        <f t="shared" si="0"/>
        <v>5</v>
      </c>
      <c r="B21" s="19">
        <f t="shared" si="8"/>
        <v>46128</v>
      </c>
      <c r="C21" s="7"/>
      <c r="D21" s="10"/>
      <c r="E21" s="30" t="str">
        <f t="shared" si="5"/>
        <v/>
      </c>
      <c r="F21" s="34"/>
      <c r="G21" s="23" t="str">
        <f>IF(F21="","",LOOKUP(F21,'ÜL-Daten-Erfassung'!$H$3:$H$23,'ÜL-Daten-Erfassung'!$I$3:$I$23))</f>
        <v/>
      </c>
      <c r="H21" s="4">
        <f t="shared" si="1"/>
        <v>7</v>
      </c>
      <c r="I21" s="19">
        <f t="shared" si="6"/>
        <v>46158</v>
      </c>
      <c r="J21" s="7"/>
      <c r="K21" s="10"/>
      <c r="L21" s="30" t="str">
        <f t="shared" si="2"/>
        <v/>
      </c>
      <c r="M21" s="34"/>
      <c r="N21" s="23" t="str">
        <f>IF(M21="","",LOOKUP(M21,'ÜL-Daten-Erfassung'!$H$3:$H$23,'ÜL-Daten-Erfassung'!$I$3:$I$23))</f>
        <v/>
      </c>
      <c r="O21" s="4">
        <f t="shared" si="3"/>
        <v>3</v>
      </c>
      <c r="P21" s="19">
        <f t="shared" si="7"/>
        <v>46189</v>
      </c>
      <c r="Q21" s="7"/>
      <c r="R21" s="10"/>
      <c r="S21" s="30" t="str">
        <f t="shared" si="4"/>
        <v/>
      </c>
      <c r="T21" s="36"/>
      <c r="U21" s="23" t="str">
        <f>IF(T21="","",LOOKUP(T21,'ÜL-Daten-Erfassung'!$H$3:$H$23,'ÜL-Daten-Erfassung'!$I$3:$I$23))</f>
        <v/>
      </c>
      <c r="V21" s="25"/>
    </row>
    <row r="22" spans="1:25" x14ac:dyDescent="0.2">
      <c r="A22" s="4">
        <f t="shared" si="0"/>
        <v>6</v>
      </c>
      <c r="B22" s="19">
        <f t="shared" si="8"/>
        <v>46129</v>
      </c>
      <c r="C22" s="7"/>
      <c r="D22" s="10"/>
      <c r="E22" s="30" t="str">
        <f t="shared" si="5"/>
        <v/>
      </c>
      <c r="F22" s="34"/>
      <c r="G22" s="23" t="str">
        <f>IF(F22="","",LOOKUP(F22,'ÜL-Daten-Erfassung'!$H$3:$H$23,'ÜL-Daten-Erfassung'!$I$3:$I$23))</f>
        <v/>
      </c>
      <c r="H22" s="4">
        <f t="shared" si="1"/>
        <v>1</v>
      </c>
      <c r="I22" s="19">
        <f t="shared" si="6"/>
        <v>46159</v>
      </c>
      <c r="J22" s="7"/>
      <c r="K22" s="10"/>
      <c r="L22" s="30" t="str">
        <f t="shared" si="2"/>
        <v/>
      </c>
      <c r="M22" s="34"/>
      <c r="N22" s="23" t="str">
        <f>IF(M22="","",LOOKUP(M22,'ÜL-Daten-Erfassung'!$H$3:$H$23,'ÜL-Daten-Erfassung'!$I$3:$I$23))</f>
        <v/>
      </c>
      <c r="O22" s="4">
        <f t="shared" si="3"/>
        <v>4</v>
      </c>
      <c r="P22" s="19">
        <f t="shared" si="7"/>
        <v>46190</v>
      </c>
      <c r="Q22" s="7"/>
      <c r="R22" s="10"/>
      <c r="S22" s="30" t="str">
        <f t="shared" si="4"/>
        <v/>
      </c>
      <c r="T22" s="36"/>
      <c r="U22" s="23" t="str">
        <f>IF(T22="","",LOOKUP(T22,'ÜL-Daten-Erfassung'!$H$3:$H$23,'ÜL-Daten-Erfassung'!$I$3:$I$23))</f>
        <v/>
      </c>
      <c r="V22" s="25"/>
      <c r="W22" s="25"/>
    </row>
    <row r="23" spans="1:25" x14ac:dyDescent="0.2">
      <c r="A23" s="4">
        <f t="shared" si="0"/>
        <v>7</v>
      </c>
      <c r="B23" s="19">
        <f t="shared" si="8"/>
        <v>46130</v>
      </c>
      <c r="C23" s="7"/>
      <c r="D23" s="10"/>
      <c r="E23" s="30" t="str">
        <f t="shared" si="5"/>
        <v/>
      </c>
      <c r="F23" s="34"/>
      <c r="G23" s="23" t="str">
        <f>IF(F23="","",LOOKUP(F23,'ÜL-Daten-Erfassung'!$H$3:$H$23,'ÜL-Daten-Erfassung'!$I$3:$I$23))</f>
        <v/>
      </c>
      <c r="H23" s="4">
        <f t="shared" si="1"/>
        <v>2</v>
      </c>
      <c r="I23" s="19">
        <f t="shared" si="6"/>
        <v>46160</v>
      </c>
      <c r="J23" s="7"/>
      <c r="K23" s="10"/>
      <c r="L23" s="30" t="str">
        <f t="shared" si="2"/>
        <v/>
      </c>
      <c r="M23" s="34"/>
      <c r="N23" s="23" t="str">
        <f>IF(M23="","",LOOKUP(M23,'ÜL-Daten-Erfassung'!$H$3:$H$23,'ÜL-Daten-Erfassung'!$I$3:$I$23))</f>
        <v/>
      </c>
      <c r="O23" s="4">
        <f t="shared" si="3"/>
        <v>5</v>
      </c>
      <c r="P23" s="19">
        <f t="shared" si="7"/>
        <v>46191</v>
      </c>
      <c r="Q23" s="7"/>
      <c r="R23" s="10"/>
      <c r="S23" s="30" t="str">
        <f t="shared" si="4"/>
        <v/>
      </c>
      <c r="T23" s="36"/>
      <c r="U23" s="23" t="str">
        <f>IF(T23="","",LOOKUP(T23,'ÜL-Daten-Erfassung'!$H$3:$H$23,'ÜL-Daten-Erfassung'!$I$3:$I$23))</f>
        <v/>
      </c>
      <c r="V23" s="25"/>
      <c r="W23" s="25"/>
    </row>
    <row r="24" spans="1:25" x14ac:dyDescent="0.2">
      <c r="A24" s="4">
        <f t="shared" si="0"/>
        <v>1</v>
      </c>
      <c r="B24" s="19">
        <f t="shared" si="8"/>
        <v>46131</v>
      </c>
      <c r="C24" s="7"/>
      <c r="D24" s="10"/>
      <c r="E24" s="30" t="str">
        <f t="shared" si="5"/>
        <v/>
      </c>
      <c r="F24" s="34"/>
      <c r="G24" s="23" t="str">
        <f>IF(F24="","",LOOKUP(F24,'ÜL-Daten-Erfassung'!$H$3:$H$23,'ÜL-Daten-Erfassung'!$I$3:$I$23))</f>
        <v/>
      </c>
      <c r="H24" s="4">
        <f t="shared" si="1"/>
        <v>3</v>
      </c>
      <c r="I24" s="19">
        <f t="shared" si="6"/>
        <v>46161</v>
      </c>
      <c r="J24" s="7"/>
      <c r="K24" s="10"/>
      <c r="L24" s="30" t="str">
        <f t="shared" si="2"/>
        <v/>
      </c>
      <c r="M24" s="34"/>
      <c r="N24" s="23" t="str">
        <f>IF(M24="","",LOOKUP(M24,'ÜL-Daten-Erfassung'!$H$3:$H$23,'ÜL-Daten-Erfassung'!$I$3:$I$23))</f>
        <v/>
      </c>
      <c r="O24" s="4">
        <f t="shared" si="3"/>
        <v>6</v>
      </c>
      <c r="P24" s="19">
        <f t="shared" si="7"/>
        <v>46192</v>
      </c>
      <c r="Q24" s="7"/>
      <c r="R24" s="10"/>
      <c r="S24" s="30" t="str">
        <f t="shared" si="4"/>
        <v/>
      </c>
      <c r="T24" s="36"/>
      <c r="U24" s="23" t="str">
        <f>IF(T24="","",LOOKUP(T24,'ÜL-Daten-Erfassung'!$H$3:$H$23,'ÜL-Daten-Erfassung'!$I$3:$I$23))</f>
        <v/>
      </c>
      <c r="V24" s="25"/>
      <c r="W24" s="25"/>
    </row>
    <row r="25" spans="1:25" x14ac:dyDescent="0.2">
      <c r="A25" s="4">
        <f t="shared" si="0"/>
        <v>2</v>
      </c>
      <c r="B25" s="19">
        <f t="shared" si="8"/>
        <v>46132</v>
      </c>
      <c r="C25" s="7"/>
      <c r="D25" s="10"/>
      <c r="E25" s="30" t="str">
        <f t="shared" si="5"/>
        <v/>
      </c>
      <c r="F25" s="34"/>
      <c r="G25" s="23" t="str">
        <f>IF(F25="","",LOOKUP(F25,'ÜL-Daten-Erfassung'!$H$3:$H$23,'ÜL-Daten-Erfassung'!$I$3:$I$23))</f>
        <v/>
      </c>
      <c r="H25" s="4">
        <f t="shared" si="1"/>
        <v>4</v>
      </c>
      <c r="I25" s="19">
        <f t="shared" si="6"/>
        <v>46162</v>
      </c>
      <c r="J25" s="7"/>
      <c r="K25" s="10"/>
      <c r="L25" s="30" t="str">
        <f t="shared" si="2"/>
        <v/>
      </c>
      <c r="M25" s="34"/>
      <c r="N25" s="23" t="str">
        <f>IF(M25="","",LOOKUP(M25,'ÜL-Daten-Erfassung'!$H$3:$H$23,'ÜL-Daten-Erfassung'!$I$3:$I$23))</f>
        <v/>
      </c>
      <c r="O25" s="4">
        <f t="shared" si="3"/>
        <v>7</v>
      </c>
      <c r="P25" s="19">
        <f t="shared" si="7"/>
        <v>46193</v>
      </c>
      <c r="Q25" s="7"/>
      <c r="R25" s="10"/>
      <c r="S25" s="30" t="str">
        <f t="shared" si="4"/>
        <v/>
      </c>
      <c r="T25" s="36"/>
      <c r="U25" s="23" t="str">
        <f>IF(T25="","",LOOKUP(T25,'ÜL-Daten-Erfassung'!$H$3:$H$23,'ÜL-Daten-Erfassung'!$I$3:$I$23))</f>
        <v/>
      </c>
      <c r="V25" s="25"/>
      <c r="W25" s="25"/>
    </row>
    <row r="26" spans="1:25" x14ac:dyDescent="0.2">
      <c r="A26" s="4">
        <f t="shared" si="0"/>
        <v>3</v>
      </c>
      <c r="B26" s="19">
        <f t="shared" si="8"/>
        <v>46133</v>
      </c>
      <c r="C26" s="7"/>
      <c r="D26" s="10"/>
      <c r="E26" s="30" t="str">
        <f t="shared" si="5"/>
        <v/>
      </c>
      <c r="F26" s="34"/>
      <c r="G26" s="23" t="str">
        <f>IF(F26="","",LOOKUP(F26,'ÜL-Daten-Erfassung'!$H$3:$H$23,'ÜL-Daten-Erfassung'!$I$3:$I$23))</f>
        <v/>
      </c>
      <c r="H26" s="4">
        <f t="shared" si="1"/>
        <v>5</v>
      </c>
      <c r="I26" s="19">
        <f t="shared" si="6"/>
        <v>46163</v>
      </c>
      <c r="J26" s="7"/>
      <c r="K26" s="10"/>
      <c r="L26" s="30" t="str">
        <f t="shared" si="2"/>
        <v/>
      </c>
      <c r="M26" s="34"/>
      <c r="N26" s="23" t="str">
        <f>IF(M26="","",LOOKUP(M26,'ÜL-Daten-Erfassung'!$H$3:$H$23,'ÜL-Daten-Erfassung'!$I$3:$I$23))</f>
        <v/>
      </c>
      <c r="O26" s="4">
        <f t="shared" si="3"/>
        <v>1</v>
      </c>
      <c r="P26" s="19">
        <f t="shared" si="7"/>
        <v>46194</v>
      </c>
      <c r="Q26" s="7"/>
      <c r="R26" s="10"/>
      <c r="S26" s="30" t="str">
        <f t="shared" si="4"/>
        <v/>
      </c>
      <c r="T26" s="36"/>
      <c r="U26" s="23" t="str">
        <f>IF(T26="","",LOOKUP(T26,'ÜL-Daten-Erfassung'!$H$3:$H$23,'ÜL-Daten-Erfassung'!$I$3:$I$23))</f>
        <v/>
      </c>
      <c r="V26" s="25"/>
      <c r="W26" s="25"/>
    </row>
    <row r="27" spans="1:25" x14ac:dyDescent="0.2">
      <c r="A27" s="4">
        <f t="shared" si="0"/>
        <v>4</v>
      </c>
      <c r="B27" s="19">
        <f t="shared" si="8"/>
        <v>46134</v>
      </c>
      <c r="C27" s="7"/>
      <c r="D27" s="10"/>
      <c r="E27" s="30" t="str">
        <f t="shared" si="5"/>
        <v/>
      </c>
      <c r="F27" s="34"/>
      <c r="G27" s="23" t="str">
        <f>IF(F27="","",LOOKUP(F27,'ÜL-Daten-Erfassung'!$H$3:$H$23,'ÜL-Daten-Erfassung'!$I$3:$I$23))</f>
        <v/>
      </c>
      <c r="H27" s="4">
        <f t="shared" si="1"/>
        <v>6</v>
      </c>
      <c r="I27" s="19">
        <f t="shared" si="6"/>
        <v>46164</v>
      </c>
      <c r="J27" s="7"/>
      <c r="K27" s="10"/>
      <c r="L27" s="30" t="str">
        <f t="shared" si="2"/>
        <v/>
      </c>
      <c r="M27" s="34"/>
      <c r="N27" s="23" t="str">
        <f>IF(M27="","",LOOKUP(M27,'ÜL-Daten-Erfassung'!$H$3:$H$23,'ÜL-Daten-Erfassung'!$I$3:$I$23))</f>
        <v/>
      </c>
      <c r="O27" s="4">
        <f t="shared" si="3"/>
        <v>2</v>
      </c>
      <c r="P27" s="19">
        <f t="shared" si="7"/>
        <v>46195</v>
      </c>
      <c r="Q27" s="7"/>
      <c r="R27" s="10"/>
      <c r="S27" s="30" t="str">
        <f t="shared" si="4"/>
        <v/>
      </c>
      <c r="T27" s="36"/>
      <c r="U27" s="23" t="str">
        <f>IF(T27="","",LOOKUP(T27,'ÜL-Daten-Erfassung'!$H$3:$H$23,'ÜL-Daten-Erfassung'!$I$3:$I$23))</f>
        <v/>
      </c>
      <c r="V27" s="25"/>
      <c r="W27" s="25"/>
      <c r="Y27" s="124"/>
    </row>
    <row r="28" spans="1:25" x14ac:dyDescent="0.2">
      <c r="A28" s="4">
        <f t="shared" si="0"/>
        <v>5</v>
      </c>
      <c r="B28" s="19">
        <f t="shared" si="8"/>
        <v>46135</v>
      </c>
      <c r="C28" s="7"/>
      <c r="D28" s="10"/>
      <c r="E28" s="30" t="str">
        <f t="shared" si="5"/>
        <v/>
      </c>
      <c r="F28" s="34"/>
      <c r="G28" s="23" t="str">
        <f>IF(F28="","",LOOKUP(F28,'ÜL-Daten-Erfassung'!$H$3:$H$23,'ÜL-Daten-Erfassung'!$I$3:$I$23))</f>
        <v/>
      </c>
      <c r="H28" s="4">
        <f t="shared" si="1"/>
        <v>7</v>
      </c>
      <c r="I28" s="19">
        <f t="shared" si="6"/>
        <v>46165</v>
      </c>
      <c r="J28" s="7"/>
      <c r="K28" s="10"/>
      <c r="L28" s="30" t="str">
        <f t="shared" si="2"/>
        <v/>
      </c>
      <c r="M28" s="34"/>
      <c r="N28" s="23" t="str">
        <f>IF(M28="","",LOOKUP(M28,'ÜL-Daten-Erfassung'!$H$3:$H$23,'ÜL-Daten-Erfassung'!$I$3:$I$23))</f>
        <v/>
      </c>
      <c r="O28" s="4">
        <f t="shared" si="3"/>
        <v>3</v>
      </c>
      <c r="P28" s="19">
        <f t="shared" si="7"/>
        <v>46196</v>
      </c>
      <c r="Q28" s="7"/>
      <c r="R28" s="10"/>
      <c r="S28" s="30" t="str">
        <f t="shared" si="4"/>
        <v/>
      </c>
      <c r="T28" s="36"/>
      <c r="U28" s="23" t="str">
        <f>IF(T28="","",LOOKUP(T28,'ÜL-Daten-Erfassung'!$H$3:$H$23,'ÜL-Daten-Erfassung'!$I$3:$I$23))</f>
        <v/>
      </c>
      <c r="V28" s="25"/>
      <c r="W28" s="26"/>
    </row>
    <row r="29" spans="1:25" x14ac:dyDescent="0.2">
      <c r="A29" s="4">
        <f t="shared" si="0"/>
        <v>6</v>
      </c>
      <c r="B29" s="19">
        <f t="shared" si="8"/>
        <v>46136</v>
      </c>
      <c r="C29" s="7"/>
      <c r="D29" s="10"/>
      <c r="E29" s="30" t="str">
        <f t="shared" si="5"/>
        <v/>
      </c>
      <c r="F29" s="34"/>
      <c r="G29" s="23" t="str">
        <f>IF(F29="","",LOOKUP(F29,'ÜL-Daten-Erfassung'!$H$3:$H$23,'ÜL-Daten-Erfassung'!$I$3:$I$23))</f>
        <v/>
      </c>
      <c r="H29" s="4">
        <f t="shared" si="1"/>
        <v>1</v>
      </c>
      <c r="I29" s="19">
        <f t="shared" si="6"/>
        <v>46166</v>
      </c>
      <c r="J29" s="7"/>
      <c r="K29" s="10"/>
      <c r="L29" s="30" t="str">
        <f t="shared" si="2"/>
        <v/>
      </c>
      <c r="M29" s="34"/>
      <c r="N29" s="23" t="str">
        <f>IF(M29="","",LOOKUP(M29,'ÜL-Daten-Erfassung'!$H$3:$H$23,'ÜL-Daten-Erfassung'!$I$3:$I$23))</f>
        <v/>
      </c>
      <c r="O29" s="4">
        <f t="shared" si="3"/>
        <v>4</v>
      </c>
      <c r="P29" s="19">
        <f t="shared" si="7"/>
        <v>46197</v>
      </c>
      <c r="Q29" s="7"/>
      <c r="R29" s="10"/>
      <c r="S29" s="30" t="str">
        <f t="shared" si="4"/>
        <v/>
      </c>
      <c r="T29" s="36"/>
      <c r="U29" s="23" t="str">
        <f>IF(T29="","",LOOKUP(T29,'ÜL-Daten-Erfassung'!$H$3:$H$23,'ÜL-Daten-Erfassung'!$I$3:$I$23))</f>
        <v/>
      </c>
      <c r="V29" s="25"/>
      <c r="W29" s="25"/>
    </row>
    <row r="30" spans="1:25" x14ac:dyDescent="0.2">
      <c r="A30" s="4">
        <f t="shared" si="0"/>
        <v>7</v>
      </c>
      <c r="B30" s="19">
        <f t="shared" si="8"/>
        <v>46137</v>
      </c>
      <c r="C30" s="7"/>
      <c r="D30" s="10"/>
      <c r="E30" s="30" t="str">
        <f t="shared" si="5"/>
        <v/>
      </c>
      <c r="F30" s="34"/>
      <c r="G30" s="23" t="str">
        <f>IF(F30="","",LOOKUP(F30,'ÜL-Daten-Erfassung'!$H$3:$H$23,'ÜL-Daten-Erfassung'!$I$3:$I$23))</f>
        <v/>
      </c>
      <c r="H30" s="4">
        <f t="shared" si="1"/>
        <v>2</v>
      </c>
      <c r="I30" s="19">
        <f t="shared" si="6"/>
        <v>46167</v>
      </c>
      <c r="J30" s="7"/>
      <c r="K30" s="10"/>
      <c r="L30" s="30" t="str">
        <f t="shared" si="2"/>
        <v/>
      </c>
      <c r="M30" s="34"/>
      <c r="N30" s="23" t="str">
        <f>IF(M30="","",LOOKUP(M30,'ÜL-Daten-Erfassung'!$H$3:$H$23,'ÜL-Daten-Erfassung'!$I$3:$I$23))</f>
        <v/>
      </c>
      <c r="O30" s="4">
        <f t="shared" si="3"/>
        <v>5</v>
      </c>
      <c r="P30" s="19">
        <f t="shared" si="7"/>
        <v>46198</v>
      </c>
      <c r="Q30" s="7"/>
      <c r="R30" s="10"/>
      <c r="S30" s="30" t="str">
        <f t="shared" si="4"/>
        <v/>
      </c>
      <c r="T30" s="36"/>
      <c r="U30" s="23" t="str">
        <f>IF(T30="","",LOOKUP(T30,'ÜL-Daten-Erfassung'!$H$3:$H$23,'ÜL-Daten-Erfassung'!$I$3:$I$23))</f>
        <v/>
      </c>
      <c r="V30" s="25"/>
      <c r="W30" s="25"/>
    </row>
    <row r="31" spans="1:25" x14ac:dyDescent="0.2">
      <c r="A31" s="4">
        <f t="shared" si="0"/>
        <v>1</v>
      </c>
      <c r="B31" s="19">
        <f t="shared" si="8"/>
        <v>46138</v>
      </c>
      <c r="C31" s="7"/>
      <c r="D31" s="10"/>
      <c r="E31" s="30" t="str">
        <f t="shared" si="5"/>
        <v/>
      </c>
      <c r="F31" s="34"/>
      <c r="G31" s="23" t="str">
        <f>IF(F31="","",LOOKUP(F31,'ÜL-Daten-Erfassung'!$H$3:$H$23,'ÜL-Daten-Erfassung'!$I$3:$I$23))</f>
        <v/>
      </c>
      <c r="H31" s="4">
        <f t="shared" si="1"/>
        <v>3</v>
      </c>
      <c r="I31" s="19">
        <f t="shared" si="6"/>
        <v>46168</v>
      </c>
      <c r="J31" s="7"/>
      <c r="K31" s="10"/>
      <c r="L31" s="30" t="str">
        <f t="shared" si="2"/>
        <v/>
      </c>
      <c r="M31" s="34"/>
      <c r="N31" s="23" t="str">
        <f>IF(M31="","",LOOKUP(M31,'ÜL-Daten-Erfassung'!$H$3:$H$23,'ÜL-Daten-Erfassung'!$I$3:$I$23))</f>
        <v/>
      </c>
      <c r="O31" s="4">
        <f t="shared" si="3"/>
        <v>6</v>
      </c>
      <c r="P31" s="19">
        <f t="shared" si="7"/>
        <v>46199</v>
      </c>
      <c r="Q31" s="7"/>
      <c r="R31" s="10"/>
      <c r="S31" s="30" t="str">
        <f t="shared" si="4"/>
        <v/>
      </c>
      <c r="T31" s="36"/>
      <c r="U31" s="23" t="str">
        <f>IF(T31="","",LOOKUP(T31,'ÜL-Daten-Erfassung'!$H$3:$H$23,'ÜL-Daten-Erfassung'!$I$3:$I$23))</f>
        <v/>
      </c>
      <c r="V31" s="25"/>
      <c r="W31" s="25"/>
    </row>
    <row r="32" spans="1:25" x14ac:dyDescent="0.2">
      <c r="A32" s="4">
        <f t="shared" si="0"/>
        <v>2</v>
      </c>
      <c r="B32" s="19">
        <f t="shared" si="8"/>
        <v>46139</v>
      </c>
      <c r="C32" s="7"/>
      <c r="D32" s="10"/>
      <c r="E32" s="30" t="str">
        <f t="shared" si="5"/>
        <v/>
      </c>
      <c r="F32" s="34"/>
      <c r="G32" s="23" t="str">
        <f>IF(F32="","",LOOKUP(F32,'ÜL-Daten-Erfassung'!$H$3:$H$23,'ÜL-Daten-Erfassung'!$I$3:$I$23))</f>
        <v/>
      </c>
      <c r="H32" s="4">
        <f t="shared" si="1"/>
        <v>4</v>
      </c>
      <c r="I32" s="19">
        <f t="shared" si="6"/>
        <v>46169</v>
      </c>
      <c r="J32" s="7"/>
      <c r="K32" s="10"/>
      <c r="L32" s="30" t="str">
        <f t="shared" si="2"/>
        <v/>
      </c>
      <c r="M32" s="34"/>
      <c r="N32" s="23" t="str">
        <f>IF(M32="","",LOOKUP(M32,'ÜL-Daten-Erfassung'!$H$3:$H$23,'ÜL-Daten-Erfassung'!$I$3:$I$23))</f>
        <v/>
      </c>
      <c r="O32" s="4">
        <f t="shared" si="3"/>
        <v>7</v>
      </c>
      <c r="P32" s="19">
        <f t="shared" si="7"/>
        <v>46200</v>
      </c>
      <c r="Q32" s="7"/>
      <c r="R32" s="10"/>
      <c r="S32" s="30" t="str">
        <f t="shared" si="4"/>
        <v/>
      </c>
      <c r="T32" s="36"/>
      <c r="U32" s="23" t="str">
        <f>IF(T32="","",LOOKUP(T32,'ÜL-Daten-Erfassung'!$H$3:$H$23,'ÜL-Daten-Erfassung'!$I$3:$I$23))</f>
        <v/>
      </c>
      <c r="V32" s="25"/>
      <c r="W32" s="25"/>
    </row>
    <row r="33" spans="1:23" x14ac:dyDescent="0.2">
      <c r="A33" s="4">
        <f t="shared" si="0"/>
        <v>3</v>
      </c>
      <c r="B33" s="19">
        <f t="shared" si="8"/>
        <v>46140</v>
      </c>
      <c r="C33" s="7"/>
      <c r="D33" s="10"/>
      <c r="E33" s="30" t="str">
        <f t="shared" si="5"/>
        <v/>
      </c>
      <c r="F33" s="34"/>
      <c r="G33" s="23" t="str">
        <f>IF(F33="","",LOOKUP(F33,'ÜL-Daten-Erfassung'!$H$3:$H$23,'ÜL-Daten-Erfassung'!$I$3:$I$23))</f>
        <v/>
      </c>
      <c r="H33" s="4">
        <f t="shared" si="1"/>
        <v>5</v>
      </c>
      <c r="I33" s="19">
        <f t="shared" si="6"/>
        <v>46170</v>
      </c>
      <c r="J33" s="7"/>
      <c r="K33" s="10"/>
      <c r="L33" s="30" t="str">
        <f t="shared" si="2"/>
        <v/>
      </c>
      <c r="M33" s="34"/>
      <c r="N33" s="23" t="str">
        <f>IF(M33="","",LOOKUP(M33,'ÜL-Daten-Erfassung'!$H$3:$H$23,'ÜL-Daten-Erfassung'!$I$3:$I$23))</f>
        <v/>
      </c>
      <c r="O33" s="4">
        <f t="shared" si="3"/>
        <v>1</v>
      </c>
      <c r="P33" s="19">
        <f t="shared" si="7"/>
        <v>46201</v>
      </c>
      <c r="Q33" s="7"/>
      <c r="R33" s="10"/>
      <c r="S33" s="30" t="str">
        <f t="shared" si="4"/>
        <v/>
      </c>
      <c r="T33" s="36"/>
      <c r="U33" s="23" t="str">
        <f>IF(T33="","",LOOKUP(T33,'ÜL-Daten-Erfassung'!$H$3:$H$23,'ÜL-Daten-Erfassung'!$I$3:$I$23))</f>
        <v/>
      </c>
      <c r="V33" s="25"/>
      <c r="W33" s="25"/>
    </row>
    <row r="34" spans="1:23" x14ac:dyDescent="0.2">
      <c r="A34" s="4">
        <f t="shared" si="0"/>
        <v>4</v>
      </c>
      <c r="B34" s="19">
        <f t="shared" si="8"/>
        <v>46141</v>
      </c>
      <c r="C34" s="7"/>
      <c r="D34" s="10"/>
      <c r="E34" s="30" t="str">
        <f t="shared" si="5"/>
        <v/>
      </c>
      <c r="F34" s="34"/>
      <c r="G34" s="23" t="str">
        <f>IF(F34="","",LOOKUP(F34,'ÜL-Daten-Erfassung'!$H$3:$H$23,'ÜL-Daten-Erfassung'!$I$3:$I$23))</f>
        <v/>
      </c>
      <c r="H34" s="4">
        <f>IF(I34&lt;&gt;"",WEEKDAY(I34),"")</f>
        <v>6</v>
      </c>
      <c r="I34" s="19">
        <f t="shared" si="6"/>
        <v>46171</v>
      </c>
      <c r="J34" s="7"/>
      <c r="K34" s="10"/>
      <c r="L34" s="30" t="str">
        <f t="shared" si="2"/>
        <v/>
      </c>
      <c r="M34" s="34"/>
      <c r="N34" s="23" t="str">
        <f>IF(M34="","",LOOKUP(M34,'ÜL-Daten-Erfassung'!$H$3:$H$23,'ÜL-Daten-Erfassung'!$I$3:$I$23))</f>
        <v/>
      </c>
      <c r="O34" s="4">
        <f>IF(P34&lt;&gt;"",WEEKDAY(P34),"")</f>
        <v>2</v>
      </c>
      <c r="P34" s="19">
        <f t="shared" si="7"/>
        <v>46202</v>
      </c>
      <c r="Q34" s="7"/>
      <c r="R34" s="10"/>
      <c r="S34" s="30" t="str">
        <f t="shared" si="4"/>
        <v/>
      </c>
      <c r="T34" s="36"/>
      <c r="U34" s="23" t="str">
        <f>IF(T34="","",LOOKUP(T34,'ÜL-Daten-Erfassung'!$H$3:$H$23,'ÜL-Daten-Erfassung'!$I$3:$I$23))</f>
        <v/>
      </c>
      <c r="V34" s="25"/>
      <c r="W34" s="25"/>
    </row>
    <row r="35" spans="1:23" x14ac:dyDescent="0.2">
      <c r="A35" s="4">
        <f t="shared" si="0"/>
        <v>5</v>
      </c>
      <c r="B35" s="19">
        <f t="shared" si="8"/>
        <v>46142</v>
      </c>
      <c r="C35" s="7"/>
      <c r="D35" s="10"/>
      <c r="E35" s="30" t="str">
        <f t="shared" si="5"/>
        <v/>
      </c>
      <c r="F35" s="34"/>
      <c r="G35" s="23" t="str">
        <f>IF(F35="","",LOOKUP(F35,'ÜL-Daten-Erfassung'!$H$3:$H$23,'ÜL-Daten-Erfassung'!$I$3:$I$23))</f>
        <v/>
      </c>
      <c r="H35" s="4">
        <f>IF(I35&lt;&gt;"",WEEKDAY(I35),"")</f>
        <v>7</v>
      </c>
      <c r="I35" s="19">
        <f t="shared" si="6"/>
        <v>46172</v>
      </c>
      <c r="J35" s="7"/>
      <c r="K35" s="10"/>
      <c r="L35" s="30" t="str">
        <f t="shared" si="2"/>
        <v/>
      </c>
      <c r="M35" s="34"/>
      <c r="N35" s="23" t="str">
        <f>IF(M35="","",LOOKUP(M35,'ÜL-Daten-Erfassung'!$H$3:$H$23,'ÜL-Daten-Erfassung'!$I$3:$I$23))</f>
        <v/>
      </c>
      <c r="O35" s="4">
        <f>WEEKDAY(P35)</f>
        <v>3</v>
      </c>
      <c r="P35" s="19">
        <f t="shared" si="7"/>
        <v>46203</v>
      </c>
      <c r="Q35" s="7"/>
      <c r="R35" s="10"/>
      <c r="S35" s="30" t="str">
        <f t="shared" si="4"/>
        <v/>
      </c>
      <c r="T35" s="36"/>
      <c r="U35" s="23" t="str">
        <f>IF(T35="","",LOOKUP(T35,'ÜL-Daten-Erfassung'!$H$3:$H$23,'ÜL-Daten-Erfassung'!$I$3:$I$23))</f>
        <v/>
      </c>
      <c r="V35" s="25"/>
      <c r="W35" s="25"/>
    </row>
    <row r="36" spans="1:23" ht="13.5" thickBot="1" x14ac:dyDescent="0.25">
      <c r="A36" s="5"/>
      <c r="B36" s="20"/>
      <c r="C36" s="8"/>
      <c r="D36" s="11"/>
      <c r="E36" s="31" t="str">
        <f t="shared" si="5"/>
        <v/>
      </c>
      <c r="F36" s="35"/>
      <c r="G36" s="24" t="str">
        <f>IF(F36="","",LOOKUP(F36,'ÜL-Daten-Erfassung'!$H$3:$H$23,'ÜL-Daten-Erfassung'!$I$3:$I$23))</f>
        <v/>
      </c>
      <c r="H36" s="4">
        <f>IF(I36&lt;&gt;"",WEEKDAY(I36),"")</f>
        <v>1</v>
      </c>
      <c r="I36" s="20">
        <f t="shared" si="6"/>
        <v>46173</v>
      </c>
      <c r="J36" s="8"/>
      <c r="K36" s="11"/>
      <c r="L36" s="30" t="str">
        <f t="shared" si="2"/>
        <v/>
      </c>
      <c r="M36" s="35"/>
      <c r="N36" s="23" t="str">
        <f>IF(M36="","",LOOKUP(M36,'ÜL-Daten-Erfassung'!$H$3:$H$23,'ÜL-Daten-Erfassung'!$I$3:$I$23))</f>
        <v/>
      </c>
      <c r="O36" s="5"/>
      <c r="P36" s="20"/>
      <c r="Q36" s="8"/>
      <c r="R36" s="11"/>
      <c r="S36" s="31" t="str">
        <f t="shared" si="4"/>
        <v/>
      </c>
      <c r="T36" s="37"/>
      <c r="U36" s="24" t="str">
        <f>IF(T36="","",LOOKUP(T36,'ÜL-Daten-Erfassung'!$H$3:$H$23,'ÜL-Daten-Erfassung'!$I$3:$I$23))</f>
        <v/>
      </c>
      <c r="V36" s="25"/>
      <c r="W36" s="25"/>
    </row>
    <row r="37" spans="1:23" ht="20.25" customHeight="1" thickTop="1" thickBot="1" x14ac:dyDescent="0.25">
      <c r="A37" s="320" t="s">
        <v>11</v>
      </c>
      <c r="B37" s="321"/>
      <c r="C37" s="321"/>
      <c r="D37" s="324">
        <f>SUM(E6:E36)</f>
        <v>0</v>
      </c>
      <c r="E37" s="324"/>
      <c r="F37" s="12"/>
      <c r="G37" s="12"/>
      <c r="H37" s="320" t="s">
        <v>11</v>
      </c>
      <c r="I37" s="321"/>
      <c r="J37" s="321"/>
      <c r="K37" s="324">
        <f>SUM(L6:L36)</f>
        <v>0</v>
      </c>
      <c r="L37" s="324"/>
      <c r="M37" s="325" t="s">
        <v>158</v>
      </c>
      <c r="N37" s="326"/>
      <c r="O37" s="320" t="s">
        <v>11</v>
      </c>
      <c r="P37" s="321"/>
      <c r="Q37" s="321"/>
      <c r="R37" s="324">
        <f>SUM(S6:S36)</f>
        <v>0</v>
      </c>
      <c r="S37" s="324"/>
      <c r="T37" s="122" t="s">
        <v>125</v>
      </c>
      <c r="U37" s="154">
        <f>SUM(D37+K37+R37)</f>
        <v>0</v>
      </c>
      <c r="V37" s="25"/>
      <c r="W37" s="25"/>
    </row>
    <row r="38" spans="1:23" ht="13.5" thickTop="1" x14ac:dyDescent="0.2">
      <c r="B38" s="1"/>
    </row>
    <row r="39" spans="1:23" ht="12.75" customHeight="1" x14ac:dyDescent="0.2">
      <c r="A39" s="322" t="s">
        <v>124</v>
      </c>
      <c r="B39" s="322"/>
      <c r="C39" s="322"/>
      <c r="D39" s="336" t="s">
        <v>155</v>
      </c>
      <c r="E39" s="337"/>
      <c r="F39" s="337"/>
      <c r="G39" s="337"/>
      <c r="H39" s="337"/>
      <c r="I39" s="337"/>
      <c r="J39" s="337"/>
      <c r="K39" s="337"/>
      <c r="L39" s="337"/>
      <c r="M39" s="337"/>
      <c r="N39" s="337"/>
      <c r="O39" s="337"/>
      <c r="P39" s="337"/>
      <c r="Q39" s="337"/>
      <c r="R39" s="337"/>
      <c r="S39" s="337"/>
      <c r="T39" s="337"/>
      <c r="U39" s="337"/>
    </row>
    <row r="40" spans="1:23" x14ac:dyDescent="0.2">
      <c r="A40" s="322"/>
      <c r="B40" s="322"/>
      <c r="C40" s="322"/>
      <c r="D40" s="337"/>
      <c r="E40" s="337"/>
      <c r="F40" s="337"/>
      <c r="G40" s="337"/>
      <c r="H40" s="337"/>
      <c r="I40" s="337"/>
      <c r="J40" s="337"/>
      <c r="K40" s="337"/>
      <c r="L40" s="337"/>
      <c r="M40" s="337"/>
      <c r="N40" s="337"/>
      <c r="O40" s="337"/>
      <c r="P40" s="337"/>
      <c r="Q40" s="337"/>
      <c r="R40" s="337"/>
      <c r="S40" s="337"/>
      <c r="T40" s="337"/>
      <c r="U40" s="337"/>
    </row>
    <row r="41" spans="1:23" ht="15.75" customHeight="1" x14ac:dyDescent="0.2">
      <c r="D41" s="334" t="s">
        <v>156</v>
      </c>
      <c r="E41" s="335"/>
      <c r="F41" s="335"/>
      <c r="G41" s="335"/>
      <c r="H41" s="335"/>
      <c r="I41" s="335"/>
      <c r="J41" s="335"/>
      <c r="K41" s="335"/>
      <c r="L41" s="335"/>
      <c r="M41" s="335"/>
      <c r="N41" s="335"/>
      <c r="O41" s="335"/>
      <c r="P41" s="335"/>
      <c r="Q41" s="335"/>
      <c r="R41" s="335"/>
      <c r="S41" s="335"/>
      <c r="T41" s="335"/>
      <c r="U41" s="335"/>
    </row>
    <row r="42" spans="1:23" ht="13.5" thickBot="1" x14ac:dyDescent="0.25">
      <c r="D42" s="338" t="s">
        <v>134</v>
      </c>
      <c r="E42" s="338"/>
      <c r="F42" s="338"/>
      <c r="G42" s="338"/>
      <c r="H42" s="338"/>
      <c r="I42" s="338"/>
      <c r="J42" s="338"/>
      <c r="K42" s="338"/>
      <c r="L42" s="338"/>
      <c r="M42" s="338"/>
      <c r="N42" s="338"/>
      <c r="O42" s="338"/>
      <c r="P42" s="338"/>
      <c r="Q42" s="338"/>
      <c r="R42" s="338"/>
      <c r="S42" s="338"/>
      <c r="T42" s="338"/>
      <c r="U42" s="338"/>
    </row>
    <row r="43" spans="1:23" ht="12.75" customHeight="1" x14ac:dyDescent="0.2">
      <c r="D43" s="365">
        <f>IF(T2&gt;0,"",T2)</f>
        <v>0</v>
      </c>
      <c r="E43" s="366"/>
      <c r="F43" s="328" t="s">
        <v>157</v>
      </c>
      <c r="G43" s="329"/>
      <c r="H43" s="329"/>
      <c r="I43" s="329"/>
      <c r="J43" s="329"/>
      <c r="K43" s="329"/>
      <c r="L43" s="329"/>
      <c r="M43" s="329"/>
      <c r="N43" s="329"/>
      <c r="O43" s="329"/>
      <c r="P43" s="329"/>
      <c r="Q43" s="329"/>
      <c r="R43" s="329"/>
      <c r="S43" s="329"/>
      <c r="T43" s="329"/>
      <c r="U43" s="330"/>
    </row>
    <row r="44" spans="1:23" ht="14.1" customHeight="1" thickBot="1" x14ac:dyDescent="0.25">
      <c r="D44" s="367"/>
      <c r="E44" s="368"/>
      <c r="F44" s="331" t="s">
        <v>167</v>
      </c>
      <c r="G44" s="332"/>
      <c r="H44" s="332"/>
      <c r="I44" s="332"/>
      <c r="J44" s="332"/>
      <c r="K44" s="332"/>
      <c r="L44" s="332"/>
      <c r="M44" s="332"/>
      <c r="N44" s="332"/>
      <c r="O44" s="332"/>
      <c r="P44" s="332"/>
      <c r="Q44" s="332"/>
      <c r="R44" s="332"/>
      <c r="S44" s="332"/>
      <c r="T44" s="332"/>
      <c r="U44" s="333"/>
    </row>
  </sheetData>
  <sheetProtection algorithmName="SHA-512" hashValue="haxSq2SyeXjWR85+jCvXnbDH/VjP+FyXncuqRA7GjVQnzjyN+I83b/En0T6iz7jYWdUcp0xBSSt1+4T4e9Psow==" saltValue="wxnlEDHtr0up/o28LK7fgQ==" spinCount="100000" sheet="1" objects="1" scenarios="1" selectLockedCells="1"/>
  <mergeCells count="38">
    <mergeCell ref="D43:E44"/>
    <mergeCell ref="F43:U43"/>
    <mergeCell ref="F44:U44"/>
    <mergeCell ref="M37:N37"/>
    <mergeCell ref="A39:C40"/>
    <mergeCell ref="D41:U41"/>
    <mergeCell ref="D39:U40"/>
    <mergeCell ref="D37:E37"/>
    <mergeCell ref="K37:L37"/>
    <mergeCell ref="R37:S37"/>
    <mergeCell ref="D42:U42"/>
    <mergeCell ref="A37:C37"/>
    <mergeCell ref="H37:J37"/>
    <mergeCell ref="O37:Q37"/>
    <mergeCell ref="D1:M1"/>
    <mergeCell ref="Y6:Z6"/>
    <mergeCell ref="Y8:Z8"/>
    <mergeCell ref="W5:Z5"/>
    <mergeCell ref="M4:N5"/>
    <mergeCell ref="O4:P5"/>
    <mergeCell ref="Q4:S4"/>
    <mergeCell ref="T4:U5"/>
    <mergeCell ref="A4:B5"/>
    <mergeCell ref="C4:E4"/>
    <mergeCell ref="N1:U1"/>
    <mergeCell ref="J4:L4"/>
    <mergeCell ref="H4:I5"/>
    <mergeCell ref="F4:G5"/>
    <mergeCell ref="N2:S2"/>
    <mergeCell ref="T2:U2"/>
    <mergeCell ref="H3:I3"/>
    <mergeCell ref="O3:Q3"/>
    <mergeCell ref="A2:C2"/>
    <mergeCell ref="D2:M2"/>
    <mergeCell ref="A1:C1"/>
    <mergeCell ref="A3:E3"/>
    <mergeCell ref="F3:G3"/>
    <mergeCell ref="J3:M3"/>
  </mergeCells>
  <phoneticPr fontId="2" type="noConversion"/>
  <conditionalFormatting sqref="Q6:T6 Q7:S36 K14:K36 J6:J36 C6:F36 K6:K12 L6:M36">
    <cfRule type="expression" dxfId="15" priority="4" stopIfTrue="1">
      <formula>#REF!=1</formula>
    </cfRule>
  </conditionalFormatting>
  <conditionalFormatting sqref="A6:A36 O6:O36 H6:H36">
    <cfRule type="cellIs" dxfId="14" priority="5" stopIfTrue="1" operator="equal">
      <formula>1</formula>
    </cfRule>
    <cfRule type="cellIs" dxfId="13" priority="6" stopIfTrue="1" operator="equal">
      <formula>7</formula>
    </cfRule>
  </conditionalFormatting>
  <conditionalFormatting sqref="B6:B36">
    <cfRule type="cellIs" dxfId="12" priority="3" operator="between">
      <formula>$Y$7</formula>
      <formula>$Z$7</formula>
    </cfRule>
  </conditionalFormatting>
  <conditionalFormatting sqref="I6:I36">
    <cfRule type="cellIs" dxfId="11" priority="2" operator="between">
      <formula>$Y$7</formula>
      <formula>$Z$7</formula>
    </cfRule>
  </conditionalFormatting>
  <conditionalFormatting sqref="I30:I36 P6:P36">
    <cfRule type="cellIs" dxfId="10" priority="1" operator="between">
      <formula>$Y$9</formula>
      <formula>$Z$9</formula>
    </cfRule>
  </conditionalFormatting>
  <pageMargins left="0.39370078740157483" right="0.39370078740157483" top="0.51181102362204722" bottom="0.39370078740157483" header="0.31496062992125984" footer="0"/>
  <pageSetup paperSize="9" orientation="landscape" horizontalDpi="4294967294"/>
  <headerFooter>
    <oddHeader>&amp;RAnlage 6_x000D__x000D_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0"/>
  </sheetPr>
  <dimension ref="A1:Z44"/>
  <sheetViews>
    <sheetView showGridLines="0" showRowColHeaders="0" showZeros="0" showWhiteSpace="0" zoomScale="125" zoomScaleNormal="125" zoomScalePageLayoutView="125" workbookViewId="0">
      <selection activeCell="F44" sqref="F44:U44"/>
    </sheetView>
  </sheetViews>
  <sheetFormatPr baseColWidth="10" defaultRowHeight="12.75" x14ac:dyDescent="0.2"/>
  <cols>
    <col min="1" max="1" width="3.7109375" customWidth="1"/>
    <col min="2" max="2" width="6.28515625" customWidth="1"/>
    <col min="3" max="3" width="5.7109375" style="2" customWidth="1"/>
    <col min="4" max="5" width="5.7109375" customWidth="1"/>
    <col min="6" max="6" width="3.42578125" customWidth="1"/>
    <col min="7" max="7" width="15.7109375" customWidth="1"/>
    <col min="8" max="8" width="3.7109375" style="2" customWidth="1"/>
    <col min="9" max="9" width="6.28515625" customWidth="1"/>
    <col min="10" max="12" width="5.7109375" customWidth="1"/>
    <col min="13" max="13" width="3.42578125" style="2" customWidth="1"/>
    <col min="14" max="14" width="15.7109375" customWidth="1"/>
    <col min="15" max="15" width="3.7109375" customWidth="1"/>
    <col min="16" max="16" width="6.28515625" customWidth="1"/>
    <col min="17" max="17" width="5.7109375" customWidth="1"/>
    <col min="18" max="18" width="5.7109375" style="2" customWidth="1"/>
    <col min="19" max="19" width="5.7109375" customWidth="1"/>
    <col min="20" max="20" width="3.42578125" customWidth="1"/>
    <col min="21" max="21" width="15.7109375" customWidth="1"/>
    <col min="22" max="22" width="6.140625" customWidth="1"/>
    <col min="23" max="23" width="5" customWidth="1"/>
    <col min="24" max="25" width="8.7109375" customWidth="1"/>
  </cols>
  <sheetData>
    <row r="1" spans="1:26" ht="22.5" customHeight="1" thickTop="1" x14ac:dyDescent="0.2">
      <c r="A1" s="356" t="s">
        <v>63</v>
      </c>
      <c r="B1" s="357"/>
      <c r="C1" s="357"/>
      <c r="D1" s="363">
        <f>'ÜL-Daten-Erfassung'!D3</f>
        <v>0</v>
      </c>
      <c r="E1" s="363"/>
      <c r="F1" s="363"/>
      <c r="G1" s="363"/>
      <c r="H1" s="363"/>
      <c r="I1" s="363"/>
      <c r="J1" s="363"/>
      <c r="K1" s="363"/>
      <c r="L1" s="363"/>
      <c r="M1" s="363"/>
      <c r="N1" s="343"/>
      <c r="O1" s="343"/>
      <c r="P1" s="343"/>
      <c r="Q1" s="343"/>
      <c r="R1" s="343"/>
      <c r="S1" s="343"/>
      <c r="T1" s="343"/>
      <c r="U1" s="344"/>
      <c r="V1" s="25"/>
      <c r="W1" s="25"/>
    </row>
    <row r="2" spans="1:26" ht="23.25" customHeight="1" x14ac:dyDescent="0.2">
      <c r="A2" s="353" t="s">
        <v>37</v>
      </c>
      <c r="B2" s="354"/>
      <c r="C2" s="354"/>
      <c r="D2" s="355" t="str">
        <f>'ÜL-Daten-Erfassung'!E9&amp;", "&amp;'ÜL-Daten-Erfassung'!E10</f>
        <v xml:space="preserve">, </v>
      </c>
      <c r="E2" s="355"/>
      <c r="F2" s="355"/>
      <c r="G2" s="355"/>
      <c r="H2" s="355"/>
      <c r="I2" s="355"/>
      <c r="J2" s="355"/>
      <c r="K2" s="355"/>
      <c r="L2" s="355"/>
      <c r="M2" s="355"/>
      <c r="N2" s="347" t="s">
        <v>130</v>
      </c>
      <c r="O2" s="348"/>
      <c r="P2" s="348"/>
      <c r="Q2" s="348"/>
      <c r="R2" s="348"/>
      <c r="S2" s="348"/>
      <c r="T2" s="349">
        <f>SUM(Quartal_2!T2+U37)</f>
        <v>0</v>
      </c>
      <c r="U2" s="350"/>
      <c r="V2" s="25"/>
      <c r="W2" s="25"/>
    </row>
    <row r="3" spans="1:26" ht="20.25" customHeight="1" thickBot="1" x14ac:dyDescent="0.25">
      <c r="A3" s="358" t="s">
        <v>66</v>
      </c>
      <c r="B3" s="359"/>
      <c r="C3" s="359"/>
      <c r="D3" s="359"/>
      <c r="E3" s="359"/>
      <c r="F3" s="359" t="s">
        <v>68</v>
      </c>
      <c r="G3" s="360"/>
      <c r="H3" s="351" t="s">
        <v>35</v>
      </c>
      <c r="I3" s="351"/>
      <c r="J3" s="352">
        <f>Quartal_2!P35+1</f>
        <v>46204</v>
      </c>
      <c r="K3" s="361"/>
      <c r="L3" s="361"/>
      <c r="M3" s="362"/>
      <c r="N3" s="57" t="s">
        <v>19</v>
      </c>
      <c r="O3" s="323">
        <f>P35</f>
        <v>46295</v>
      </c>
      <c r="P3" s="323"/>
      <c r="Q3" s="352"/>
      <c r="R3" s="58"/>
      <c r="S3" s="59"/>
      <c r="T3" s="60"/>
      <c r="U3" s="61">
        <f>Quartal_1!U2</f>
        <v>0</v>
      </c>
      <c r="V3" s="25"/>
      <c r="W3" s="25"/>
    </row>
    <row r="4" spans="1:26" ht="15.75" customHeight="1" thickTop="1" x14ac:dyDescent="0.2">
      <c r="A4" s="339" t="s">
        <v>46</v>
      </c>
      <c r="B4" s="340"/>
      <c r="C4" s="341" t="s">
        <v>30</v>
      </c>
      <c r="D4" s="342"/>
      <c r="E4" s="342"/>
      <c r="F4" s="345" t="s">
        <v>36</v>
      </c>
      <c r="G4" s="346"/>
      <c r="H4" s="339" t="s">
        <v>47</v>
      </c>
      <c r="I4" s="340"/>
      <c r="J4" s="341" t="s">
        <v>30</v>
      </c>
      <c r="K4" s="342"/>
      <c r="L4" s="342"/>
      <c r="M4" s="345" t="s">
        <v>36</v>
      </c>
      <c r="N4" s="346"/>
      <c r="O4" s="339" t="s">
        <v>48</v>
      </c>
      <c r="P4" s="340"/>
      <c r="Q4" s="341" t="s">
        <v>30</v>
      </c>
      <c r="R4" s="342"/>
      <c r="S4" s="342"/>
      <c r="T4" s="345" t="s">
        <v>36</v>
      </c>
      <c r="U4" s="346"/>
      <c r="V4" s="25"/>
      <c r="W4" s="25"/>
    </row>
    <row r="5" spans="1:26" ht="21" customHeight="1" thickBot="1" x14ac:dyDescent="0.3">
      <c r="A5" s="274"/>
      <c r="B5" s="275"/>
      <c r="C5" s="13" t="s">
        <v>22</v>
      </c>
      <c r="D5" s="14" t="s">
        <v>19</v>
      </c>
      <c r="E5" s="15" t="s">
        <v>29</v>
      </c>
      <c r="F5" s="286"/>
      <c r="G5" s="287"/>
      <c r="H5" s="274" t="s">
        <v>27</v>
      </c>
      <c r="I5" s="275"/>
      <c r="J5" s="13" t="s">
        <v>22</v>
      </c>
      <c r="K5" s="14" t="s">
        <v>19</v>
      </c>
      <c r="L5" s="28" t="s">
        <v>29</v>
      </c>
      <c r="M5" s="286"/>
      <c r="N5" s="287"/>
      <c r="O5" s="274" t="s">
        <v>28</v>
      </c>
      <c r="P5" s="275"/>
      <c r="Q5" s="13" t="s">
        <v>22</v>
      </c>
      <c r="R5" s="14" t="s">
        <v>19</v>
      </c>
      <c r="S5" s="15" t="s">
        <v>29</v>
      </c>
      <c r="T5" s="286"/>
      <c r="U5" s="287"/>
      <c r="V5" s="25"/>
      <c r="W5" s="364" t="s">
        <v>12</v>
      </c>
      <c r="X5" s="364"/>
      <c r="Y5" s="364"/>
      <c r="Z5" s="66"/>
    </row>
    <row r="6" spans="1:26" ht="13.5" thickTop="1" x14ac:dyDescent="0.2">
      <c r="A6" s="3">
        <f t="shared" ref="A6:A36" si="0">WEEKDAY(B6)</f>
        <v>4</v>
      </c>
      <c r="B6" s="19">
        <f>Quartal_2!P35+1</f>
        <v>46204</v>
      </c>
      <c r="C6" s="182"/>
      <c r="D6" s="9"/>
      <c r="E6" s="29" t="str">
        <f t="shared" ref="E6:E36" si="1">IF(D6="","",(D6-C6)/45*60)</f>
        <v/>
      </c>
      <c r="F6" s="33"/>
      <c r="G6" s="22" t="str">
        <f>IF(F6="","",LOOKUP(F6,'ÜL-Daten-Erfassung'!$H$3:$H$23,'ÜL-Daten-Erfassung'!$I$3:$I$23))</f>
        <v/>
      </c>
      <c r="H6" s="3">
        <f t="shared" ref="H6:H33" si="2">WEEKDAY(I6)</f>
        <v>7</v>
      </c>
      <c r="I6" s="19">
        <f>B36+1</f>
        <v>46235</v>
      </c>
      <c r="J6" s="6"/>
      <c r="K6" s="9"/>
      <c r="L6" s="32" t="str">
        <f t="shared" ref="L6:L36" si="3">IF(K6="","",(K6-J6)/45*60)</f>
        <v/>
      </c>
      <c r="M6" s="33"/>
      <c r="N6" s="22" t="str">
        <f>IF(M6="","",LOOKUP(M6,'ÜL-Daten-Erfassung'!$H$3:$H$23,'ÜL-Daten-Erfassung'!$I$3:$I$23))</f>
        <v/>
      </c>
      <c r="O6" s="3">
        <f t="shared" ref="O6:O33" si="4">WEEKDAY(P6)</f>
        <v>3</v>
      </c>
      <c r="P6" s="19">
        <f>I36+1</f>
        <v>46266</v>
      </c>
      <c r="Q6" s="6"/>
      <c r="R6" s="9"/>
      <c r="S6" s="29" t="str">
        <f t="shared" ref="S6:S36" si="5">IF(R6="","",(R6-Q6)/45*60)</f>
        <v/>
      </c>
      <c r="T6" s="33"/>
      <c r="U6" s="22" t="str">
        <f>IF(T6="","",LOOKUP(T6,'ÜL-Daten-Erfassung'!$H$3:$H$23,'ÜL-Daten-Erfassung'!$I$3:$I$23))</f>
        <v/>
      </c>
      <c r="V6" s="25"/>
      <c r="W6" s="40" t="s">
        <v>55</v>
      </c>
      <c r="X6" s="369" t="str">
        <f>'ÜL-Daten-Erfassung'!Q25</f>
        <v>Sommer</v>
      </c>
      <c r="Y6" s="370"/>
    </row>
    <row r="7" spans="1:26" x14ac:dyDescent="0.2">
      <c r="A7" s="4">
        <f t="shared" si="0"/>
        <v>5</v>
      </c>
      <c r="B7" s="19">
        <f>IF(B6&lt;&gt;"",B6+1,"")</f>
        <v>46205</v>
      </c>
      <c r="C7" s="7"/>
      <c r="D7" s="10"/>
      <c r="E7" s="30" t="str">
        <f t="shared" si="1"/>
        <v/>
      </c>
      <c r="F7" s="34"/>
      <c r="G7" s="23" t="str">
        <f>IF(F7="","",LOOKUP(F7,'ÜL-Daten-Erfassung'!$H$3:$H$23,'ÜL-Daten-Erfassung'!$I$3:$I$23))</f>
        <v/>
      </c>
      <c r="H7" s="4">
        <f t="shared" si="2"/>
        <v>1</v>
      </c>
      <c r="I7" s="19">
        <f t="shared" ref="I7:I33" si="6">I6+1</f>
        <v>46236</v>
      </c>
      <c r="J7" s="7"/>
      <c r="K7" s="10"/>
      <c r="L7" s="30" t="str">
        <f t="shared" si="3"/>
        <v/>
      </c>
      <c r="M7" s="34"/>
      <c r="N7" s="23" t="str">
        <f>IF(M7="","",LOOKUP(M7,'ÜL-Daten-Erfassung'!$H$3:$H$23,'ÜL-Daten-Erfassung'!$I$3:$I$23))</f>
        <v/>
      </c>
      <c r="O7" s="4">
        <f t="shared" si="4"/>
        <v>4</v>
      </c>
      <c r="P7" s="19">
        <f t="shared" ref="P7:P35" si="7">P6+1</f>
        <v>46267</v>
      </c>
      <c r="Q7" s="7"/>
      <c r="R7" s="10"/>
      <c r="S7" s="30" t="str">
        <f t="shared" si="5"/>
        <v/>
      </c>
      <c r="T7" s="36"/>
      <c r="U7" s="23" t="str">
        <f>IF(T7="","",LOOKUP(T7,'ÜL-Daten-Erfassung'!$H$3:$H$23,'ÜL-Daten-Erfassung'!$I$3:$I$23))</f>
        <v/>
      </c>
      <c r="V7" s="25"/>
      <c r="W7" s="53">
        <f>Quartal_1!W7</f>
        <v>46023</v>
      </c>
      <c r="X7" s="56">
        <f>LOOKUP(W7,'ÜL-Daten-Erfassung'!H26:H30,'ÜL-Daten-Erfassung'!Q26:Q30)</f>
        <v>47329</v>
      </c>
      <c r="Y7" s="56">
        <f>LOOKUP(W7,'ÜL-Daten-Erfassung'!H26:H30,'ÜL-Daten-Erfassung'!R26:R30)</f>
        <v>47371</v>
      </c>
    </row>
    <row r="8" spans="1:26" x14ac:dyDescent="0.2">
      <c r="A8" s="4">
        <f t="shared" si="0"/>
        <v>6</v>
      </c>
      <c r="B8" s="19">
        <f t="shared" ref="B8:B35" si="8">B7+1</f>
        <v>46206</v>
      </c>
      <c r="C8" s="7"/>
      <c r="D8" s="10"/>
      <c r="E8" s="30" t="str">
        <f t="shared" si="1"/>
        <v/>
      </c>
      <c r="F8" s="34"/>
      <c r="G8" s="23" t="str">
        <f>IF(F8="","",LOOKUP(F8,'ÜL-Daten-Erfassung'!$H$3:$H$23,'ÜL-Daten-Erfassung'!$I$3:$I$23))</f>
        <v/>
      </c>
      <c r="H8" s="4">
        <f t="shared" si="2"/>
        <v>2</v>
      </c>
      <c r="I8" s="19">
        <f t="shared" si="6"/>
        <v>46237</v>
      </c>
      <c r="J8" s="7"/>
      <c r="K8" s="10"/>
      <c r="L8" s="30" t="str">
        <f t="shared" si="3"/>
        <v/>
      </c>
      <c r="M8" s="34"/>
      <c r="N8" s="23" t="str">
        <f>IF(M8="","",LOOKUP(M8,'ÜL-Daten-Erfassung'!$H$3:$H$23,'ÜL-Daten-Erfassung'!$I$3:$I$23))</f>
        <v/>
      </c>
      <c r="O8" s="4">
        <f t="shared" si="4"/>
        <v>5</v>
      </c>
      <c r="P8" s="19">
        <f t="shared" si="7"/>
        <v>46268</v>
      </c>
      <c r="Q8" s="7"/>
      <c r="R8" s="10"/>
      <c r="S8" s="30" t="str">
        <f t="shared" si="5"/>
        <v/>
      </c>
      <c r="T8" s="36"/>
      <c r="U8" s="23" t="str">
        <f>IF(T8="","",LOOKUP(T8,'ÜL-Daten-Erfassung'!$H$3:$H$23,'ÜL-Daten-Erfassung'!$I$3:$I$23))</f>
        <v/>
      </c>
      <c r="V8" s="25"/>
      <c r="W8" s="39"/>
      <c r="X8" s="55"/>
      <c r="Y8" s="47"/>
    </row>
    <row r="9" spans="1:26" x14ac:dyDescent="0.2">
      <c r="A9" s="4">
        <f t="shared" si="0"/>
        <v>7</v>
      </c>
      <c r="B9" s="19">
        <f t="shared" si="8"/>
        <v>46207</v>
      </c>
      <c r="C9" s="7"/>
      <c r="D9" s="10"/>
      <c r="E9" s="30" t="str">
        <f t="shared" si="1"/>
        <v/>
      </c>
      <c r="F9" s="34"/>
      <c r="G9" s="23" t="str">
        <f>IF(F9="","",LOOKUP(F9,'ÜL-Daten-Erfassung'!$H$3:$H$23,'ÜL-Daten-Erfassung'!$I$3:$I$23))</f>
        <v/>
      </c>
      <c r="H9" s="4">
        <f t="shared" si="2"/>
        <v>3</v>
      </c>
      <c r="I9" s="19">
        <f t="shared" si="6"/>
        <v>46238</v>
      </c>
      <c r="J9" s="7"/>
      <c r="K9" s="10"/>
      <c r="L9" s="30" t="str">
        <f t="shared" si="3"/>
        <v/>
      </c>
      <c r="M9" s="34"/>
      <c r="N9" s="23" t="str">
        <f>IF(M9="","",LOOKUP(M9,'ÜL-Daten-Erfassung'!$H$3:$H$23,'ÜL-Daten-Erfassung'!$I$3:$I$23))</f>
        <v/>
      </c>
      <c r="O9" s="4">
        <f t="shared" si="4"/>
        <v>6</v>
      </c>
      <c r="P9" s="19">
        <f t="shared" si="7"/>
        <v>46269</v>
      </c>
      <c r="Q9" s="7"/>
      <c r="R9" s="10"/>
      <c r="S9" s="30" t="str">
        <f t="shared" si="5"/>
        <v/>
      </c>
      <c r="T9" s="36"/>
      <c r="U9" s="23" t="str">
        <f>IF(T9="","",LOOKUP(T9,'ÜL-Daten-Erfassung'!$H$3:$H$23,'ÜL-Daten-Erfassung'!$I$3:$I$23))</f>
        <v/>
      </c>
      <c r="V9" s="25"/>
      <c r="W9" s="39"/>
      <c r="X9" s="55"/>
      <c r="Y9" s="47"/>
    </row>
    <row r="10" spans="1:26" x14ac:dyDescent="0.2">
      <c r="A10" s="4">
        <f t="shared" si="0"/>
        <v>1</v>
      </c>
      <c r="B10" s="19">
        <f t="shared" si="8"/>
        <v>46208</v>
      </c>
      <c r="C10" s="7"/>
      <c r="D10" s="10"/>
      <c r="E10" s="30" t="str">
        <f t="shared" si="1"/>
        <v/>
      </c>
      <c r="F10" s="34"/>
      <c r="G10" s="23" t="str">
        <f>IF(F10="","",LOOKUP(F10,'ÜL-Daten-Erfassung'!$H$3:$H$23,'ÜL-Daten-Erfassung'!$I$3:$I$23))</f>
        <v/>
      </c>
      <c r="H10" s="4">
        <f t="shared" si="2"/>
        <v>4</v>
      </c>
      <c r="I10" s="19">
        <f t="shared" si="6"/>
        <v>46239</v>
      </c>
      <c r="J10" s="7"/>
      <c r="K10" s="10"/>
      <c r="L10" s="30" t="str">
        <f t="shared" si="3"/>
        <v/>
      </c>
      <c r="M10" s="34"/>
      <c r="N10" s="23" t="str">
        <f>IF(M10="","",LOOKUP(M10,'ÜL-Daten-Erfassung'!$H$3:$H$23,'ÜL-Daten-Erfassung'!$I$3:$I$23))</f>
        <v/>
      </c>
      <c r="O10" s="4">
        <f t="shared" si="4"/>
        <v>7</v>
      </c>
      <c r="P10" s="19">
        <f t="shared" si="7"/>
        <v>46270</v>
      </c>
      <c r="Q10" s="7"/>
      <c r="R10" s="10"/>
      <c r="S10" s="30" t="str">
        <f t="shared" si="5"/>
        <v/>
      </c>
      <c r="T10" s="36"/>
      <c r="U10" s="23" t="str">
        <f>IF(T10="","",LOOKUP(T10,'ÜL-Daten-Erfassung'!$H$3:$H$23,'ÜL-Daten-Erfassung'!$I$3:$I$23))</f>
        <v/>
      </c>
      <c r="V10" s="25"/>
      <c r="W10" s="39"/>
      <c r="X10" s="55"/>
      <c r="Y10" s="47"/>
    </row>
    <row r="11" spans="1:26" x14ac:dyDescent="0.2">
      <c r="A11" s="4">
        <f t="shared" si="0"/>
        <v>2</v>
      </c>
      <c r="B11" s="19">
        <f t="shared" si="8"/>
        <v>46209</v>
      </c>
      <c r="C11" s="7"/>
      <c r="D11" s="10"/>
      <c r="E11" s="30" t="str">
        <f t="shared" si="1"/>
        <v/>
      </c>
      <c r="F11" s="34"/>
      <c r="G11" s="23" t="str">
        <f>IF(F11="","",LOOKUP(F11,'ÜL-Daten-Erfassung'!$H$3:$H$23,'ÜL-Daten-Erfassung'!$I$3:$I$23))</f>
        <v/>
      </c>
      <c r="H11" s="4">
        <f t="shared" si="2"/>
        <v>5</v>
      </c>
      <c r="I11" s="19">
        <f t="shared" si="6"/>
        <v>46240</v>
      </c>
      <c r="J11" s="7"/>
      <c r="K11" s="10"/>
      <c r="L11" s="30" t="str">
        <f t="shared" si="3"/>
        <v/>
      </c>
      <c r="M11" s="34"/>
      <c r="N11" s="23" t="str">
        <f>IF(M11="","",LOOKUP(M11,'ÜL-Daten-Erfassung'!$H$3:$H$23,'ÜL-Daten-Erfassung'!$I$3:$I$23))</f>
        <v/>
      </c>
      <c r="O11" s="4">
        <f t="shared" si="4"/>
        <v>1</v>
      </c>
      <c r="P11" s="19">
        <f t="shared" si="7"/>
        <v>46271</v>
      </c>
      <c r="Q11" s="7"/>
      <c r="R11" s="10"/>
      <c r="S11" s="30" t="str">
        <f t="shared" si="5"/>
        <v/>
      </c>
      <c r="T11" s="36"/>
      <c r="U11" s="23" t="str">
        <f>IF(T11="","",LOOKUP(T11,'ÜL-Daten-Erfassung'!$H$3:$H$23,'ÜL-Daten-Erfassung'!$I$3:$I$23))</f>
        <v/>
      </c>
      <c r="V11" s="25"/>
      <c r="W11" s="39"/>
      <c r="X11" s="55"/>
      <c r="Y11" s="47"/>
    </row>
    <row r="12" spans="1:26" x14ac:dyDescent="0.2">
      <c r="A12" s="4">
        <f t="shared" si="0"/>
        <v>3</v>
      </c>
      <c r="B12" s="19">
        <f t="shared" si="8"/>
        <v>46210</v>
      </c>
      <c r="C12" s="7"/>
      <c r="D12" s="10"/>
      <c r="E12" s="30" t="str">
        <f t="shared" si="1"/>
        <v/>
      </c>
      <c r="F12" s="34"/>
      <c r="G12" s="23" t="str">
        <f>IF(F12="","",LOOKUP(F12,'ÜL-Daten-Erfassung'!$H$3:$H$23,'ÜL-Daten-Erfassung'!$I$3:$I$23))</f>
        <v/>
      </c>
      <c r="H12" s="4">
        <f t="shared" si="2"/>
        <v>6</v>
      </c>
      <c r="I12" s="19">
        <f t="shared" si="6"/>
        <v>46241</v>
      </c>
      <c r="J12" s="7"/>
      <c r="K12" s="10"/>
      <c r="L12" s="30" t="str">
        <f t="shared" si="3"/>
        <v/>
      </c>
      <c r="M12" s="34"/>
      <c r="N12" s="23" t="str">
        <f>IF(M12="","",LOOKUP(M12,'ÜL-Daten-Erfassung'!$H$3:$H$23,'ÜL-Daten-Erfassung'!$I$3:$I$23))</f>
        <v/>
      </c>
      <c r="O12" s="4">
        <f t="shared" si="4"/>
        <v>2</v>
      </c>
      <c r="P12" s="19">
        <f t="shared" si="7"/>
        <v>46272</v>
      </c>
      <c r="Q12" s="7"/>
      <c r="R12" s="10"/>
      <c r="S12" s="30" t="str">
        <f t="shared" si="5"/>
        <v/>
      </c>
      <c r="T12" s="36"/>
      <c r="U12" s="23" t="str">
        <f>IF(T12="","",LOOKUP(T12,'ÜL-Daten-Erfassung'!$H$3:$H$23,'ÜL-Daten-Erfassung'!$I$3:$I$23))</f>
        <v/>
      </c>
      <c r="V12" s="25"/>
      <c r="W12" s="38"/>
      <c r="X12" s="2"/>
    </row>
    <row r="13" spans="1:26" x14ac:dyDescent="0.2">
      <c r="A13" s="4">
        <f t="shared" si="0"/>
        <v>4</v>
      </c>
      <c r="B13" s="19">
        <f t="shared" si="8"/>
        <v>46211</v>
      </c>
      <c r="C13" s="7"/>
      <c r="D13" s="10"/>
      <c r="E13" s="30" t="str">
        <f t="shared" si="1"/>
        <v/>
      </c>
      <c r="F13" s="34"/>
      <c r="G13" s="23" t="str">
        <f>IF(F13="","",LOOKUP(F13,'ÜL-Daten-Erfassung'!$H$3:$H$23,'ÜL-Daten-Erfassung'!$I$3:$I$23))</f>
        <v/>
      </c>
      <c r="H13" s="4">
        <f t="shared" si="2"/>
        <v>7</v>
      </c>
      <c r="I13" s="19">
        <f t="shared" si="6"/>
        <v>46242</v>
      </c>
      <c r="J13" s="7"/>
      <c r="K13" s="10"/>
      <c r="L13" s="30" t="str">
        <f t="shared" si="3"/>
        <v/>
      </c>
      <c r="M13" s="34"/>
      <c r="N13" s="23" t="str">
        <f>IF(M13="","",LOOKUP(M13,'ÜL-Daten-Erfassung'!$H$3:$H$23,'ÜL-Daten-Erfassung'!$I$3:$I$23))</f>
        <v/>
      </c>
      <c r="O13" s="4">
        <f t="shared" si="4"/>
        <v>3</v>
      </c>
      <c r="P13" s="19">
        <f t="shared" si="7"/>
        <v>46273</v>
      </c>
      <c r="Q13" s="7"/>
      <c r="R13" s="10"/>
      <c r="S13" s="30" t="str">
        <f t="shared" si="5"/>
        <v/>
      </c>
      <c r="T13" s="36"/>
      <c r="U13" s="23" t="str">
        <f>IF(T13="","",LOOKUP(T13,'ÜL-Daten-Erfassung'!$H$3:$H$23,'ÜL-Daten-Erfassung'!$I$3:$I$23))</f>
        <v/>
      </c>
      <c r="V13" s="25"/>
      <c r="W13" s="38"/>
      <c r="X13" s="2"/>
    </row>
    <row r="14" spans="1:26" x14ac:dyDescent="0.2">
      <c r="A14" s="4">
        <f t="shared" si="0"/>
        <v>5</v>
      </c>
      <c r="B14" s="19">
        <f t="shared" si="8"/>
        <v>46212</v>
      </c>
      <c r="C14" s="7"/>
      <c r="D14" s="10"/>
      <c r="E14" s="30" t="str">
        <f t="shared" si="1"/>
        <v/>
      </c>
      <c r="F14" s="34"/>
      <c r="G14" s="23" t="str">
        <f>IF(F14="","",LOOKUP(F14,'ÜL-Daten-Erfassung'!$H$3:$H$23,'ÜL-Daten-Erfassung'!$I$3:$I$23))</f>
        <v/>
      </c>
      <c r="H14" s="4">
        <f t="shared" si="2"/>
        <v>1</v>
      </c>
      <c r="I14" s="19">
        <f t="shared" si="6"/>
        <v>46243</v>
      </c>
      <c r="J14" s="7"/>
      <c r="K14" s="10"/>
      <c r="L14" s="30" t="str">
        <f t="shared" si="3"/>
        <v/>
      </c>
      <c r="M14" s="34"/>
      <c r="N14" s="23" t="str">
        <f>IF(M14="","",LOOKUP(M14,'ÜL-Daten-Erfassung'!$H$3:$H$23,'ÜL-Daten-Erfassung'!$I$3:$I$23))</f>
        <v/>
      </c>
      <c r="O14" s="4">
        <f t="shared" si="4"/>
        <v>4</v>
      </c>
      <c r="P14" s="19">
        <f t="shared" si="7"/>
        <v>46274</v>
      </c>
      <c r="Q14" s="7"/>
      <c r="R14" s="10"/>
      <c r="S14" s="30" t="str">
        <f t="shared" si="5"/>
        <v/>
      </c>
      <c r="T14" s="36"/>
      <c r="U14" s="23" t="str">
        <f>IF(T14="","",LOOKUP(T14,'ÜL-Daten-Erfassung'!$H$3:$H$23,'ÜL-Daten-Erfassung'!$I$3:$I$23))</f>
        <v/>
      </c>
      <c r="V14" s="25"/>
      <c r="W14" s="38"/>
      <c r="X14" s="2"/>
    </row>
    <row r="15" spans="1:26" x14ac:dyDescent="0.2">
      <c r="A15" s="4">
        <f t="shared" si="0"/>
        <v>6</v>
      </c>
      <c r="B15" s="19">
        <f t="shared" si="8"/>
        <v>46213</v>
      </c>
      <c r="C15" s="7"/>
      <c r="D15" s="10"/>
      <c r="E15" s="30" t="str">
        <f t="shared" si="1"/>
        <v/>
      </c>
      <c r="F15" s="34"/>
      <c r="G15" s="23" t="str">
        <f>IF(F15="","",LOOKUP(F15,'ÜL-Daten-Erfassung'!$H$3:$H$23,'ÜL-Daten-Erfassung'!$I$3:$I$23))</f>
        <v/>
      </c>
      <c r="H15" s="4">
        <f t="shared" si="2"/>
        <v>2</v>
      </c>
      <c r="I15" s="19">
        <f t="shared" si="6"/>
        <v>46244</v>
      </c>
      <c r="J15" s="7"/>
      <c r="K15" s="10"/>
      <c r="L15" s="30" t="str">
        <f t="shared" si="3"/>
        <v/>
      </c>
      <c r="M15" s="34"/>
      <c r="N15" s="23" t="str">
        <f>IF(M15="","",LOOKUP(M15,'ÜL-Daten-Erfassung'!$H$3:$H$23,'ÜL-Daten-Erfassung'!$I$3:$I$23))</f>
        <v/>
      </c>
      <c r="O15" s="4">
        <f t="shared" si="4"/>
        <v>5</v>
      </c>
      <c r="P15" s="19">
        <f t="shared" si="7"/>
        <v>46275</v>
      </c>
      <c r="Q15" s="7"/>
      <c r="R15" s="10"/>
      <c r="S15" s="30" t="str">
        <f t="shared" si="5"/>
        <v/>
      </c>
      <c r="T15" s="36"/>
      <c r="U15" s="23" t="str">
        <f>IF(T15="","",LOOKUP(T15,'ÜL-Daten-Erfassung'!$H$3:$H$23,'ÜL-Daten-Erfassung'!$I$3:$I$23))</f>
        <v/>
      </c>
      <c r="V15" s="25"/>
      <c r="W15" s="38"/>
      <c r="X15" s="2"/>
    </row>
    <row r="16" spans="1:26" x14ac:dyDescent="0.2">
      <c r="A16" s="4">
        <f t="shared" si="0"/>
        <v>7</v>
      </c>
      <c r="B16" s="19">
        <f t="shared" si="8"/>
        <v>46214</v>
      </c>
      <c r="C16" s="7"/>
      <c r="D16" s="10"/>
      <c r="E16" s="30" t="str">
        <f t="shared" si="1"/>
        <v/>
      </c>
      <c r="F16" s="34"/>
      <c r="G16" s="23" t="str">
        <f>IF(F16="","",LOOKUP(F16,'ÜL-Daten-Erfassung'!$H$3:$H$23,'ÜL-Daten-Erfassung'!$I$3:$I$23))</f>
        <v/>
      </c>
      <c r="H16" s="4">
        <f t="shared" si="2"/>
        <v>3</v>
      </c>
      <c r="I16" s="19">
        <f t="shared" si="6"/>
        <v>46245</v>
      </c>
      <c r="J16" s="7"/>
      <c r="K16" s="10"/>
      <c r="L16" s="30" t="str">
        <f t="shared" si="3"/>
        <v/>
      </c>
      <c r="M16" s="34"/>
      <c r="N16" s="23" t="str">
        <f>IF(M16="","",LOOKUP(M16,'ÜL-Daten-Erfassung'!$H$3:$H$23,'ÜL-Daten-Erfassung'!$I$3:$I$23))</f>
        <v/>
      </c>
      <c r="O16" s="4">
        <f t="shared" si="4"/>
        <v>6</v>
      </c>
      <c r="P16" s="19">
        <f t="shared" si="7"/>
        <v>46276</v>
      </c>
      <c r="Q16" s="7"/>
      <c r="R16" s="10"/>
      <c r="S16" s="30" t="str">
        <f t="shared" si="5"/>
        <v/>
      </c>
      <c r="T16" s="36"/>
      <c r="U16" s="23" t="str">
        <f>IF(T16="","",LOOKUP(T16,'ÜL-Daten-Erfassung'!$H$3:$H$23,'ÜL-Daten-Erfassung'!$I$3:$I$23))</f>
        <v/>
      </c>
      <c r="V16" s="25"/>
      <c r="W16" s="38"/>
      <c r="X16" s="2"/>
    </row>
    <row r="17" spans="1:24" x14ac:dyDescent="0.2">
      <c r="A17" s="4">
        <f t="shared" si="0"/>
        <v>1</v>
      </c>
      <c r="B17" s="19">
        <f t="shared" si="8"/>
        <v>46215</v>
      </c>
      <c r="C17" s="7"/>
      <c r="D17" s="10"/>
      <c r="E17" s="30" t="str">
        <f t="shared" si="1"/>
        <v/>
      </c>
      <c r="F17" s="34"/>
      <c r="G17" s="23" t="str">
        <f>IF(F17="","",LOOKUP(F17,'ÜL-Daten-Erfassung'!$H$3:$H$23,'ÜL-Daten-Erfassung'!$I$3:$I$23))</f>
        <v/>
      </c>
      <c r="H17" s="4">
        <f t="shared" si="2"/>
        <v>4</v>
      </c>
      <c r="I17" s="19">
        <f t="shared" si="6"/>
        <v>46246</v>
      </c>
      <c r="J17" s="7"/>
      <c r="K17" s="10"/>
      <c r="L17" s="30" t="str">
        <f t="shared" si="3"/>
        <v/>
      </c>
      <c r="M17" s="34"/>
      <c r="N17" s="23" t="str">
        <f>IF(M17="","",LOOKUP(M17,'ÜL-Daten-Erfassung'!$H$3:$H$23,'ÜL-Daten-Erfassung'!$I$3:$I$23))</f>
        <v/>
      </c>
      <c r="O17" s="4">
        <f t="shared" si="4"/>
        <v>7</v>
      </c>
      <c r="P17" s="19">
        <f t="shared" si="7"/>
        <v>46277</v>
      </c>
      <c r="Q17" s="7"/>
      <c r="R17" s="10"/>
      <c r="S17" s="30" t="str">
        <f t="shared" si="5"/>
        <v/>
      </c>
      <c r="T17" s="36"/>
      <c r="U17" s="23" t="str">
        <f>IF(T17="","",LOOKUP(T17,'ÜL-Daten-Erfassung'!$H$3:$H$23,'ÜL-Daten-Erfassung'!$I$3:$I$23))</f>
        <v/>
      </c>
      <c r="V17" s="25"/>
      <c r="W17" s="38"/>
      <c r="X17" s="2"/>
    </row>
    <row r="18" spans="1:24" x14ac:dyDescent="0.2">
      <c r="A18" s="4">
        <f t="shared" si="0"/>
        <v>2</v>
      </c>
      <c r="B18" s="19">
        <f t="shared" si="8"/>
        <v>46216</v>
      </c>
      <c r="C18" s="7"/>
      <c r="D18" s="10"/>
      <c r="E18" s="30" t="str">
        <f t="shared" si="1"/>
        <v/>
      </c>
      <c r="F18" s="34"/>
      <c r="G18" s="23" t="str">
        <f>IF(F18="","",LOOKUP(F18,'ÜL-Daten-Erfassung'!$H$3:$H$23,'ÜL-Daten-Erfassung'!$I$3:$I$23))</f>
        <v/>
      </c>
      <c r="H18" s="4">
        <f t="shared" si="2"/>
        <v>5</v>
      </c>
      <c r="I18" s="19">
        <f t="shared" si="6"/>
        <v>46247</v>
      </c>
      <c r="J18" s="7"/>
      <c r="K18" s="10"/>
      <c r="L18" s="30" t="str">
        <f t="shared" si="3"/>
        <v/>
      </c>
      <c r="M18" s="34"/>
      <c r="N18" s="23" t="str">
        <f>IF(M18="","",LOOKUP(M18,'ÜL-Daten-Erfassung'!$H$3:$H$23,'ÜL-Daten-Erfassung'!$I$3:$I$23))</f>
        <v/>
      </c>
      <c r="O18" s="4">
        <f t="shared" si="4"/>
        <v>1</v>
      </c>
      <c r="P18" s="19">
        <f t="shared" si="7"/>
        <v>46278</v>
      </c>
      <c r="Q18" s="7"/>
      <c r="R18" s="10"/>
      <c r="S18" s="30" t="str">
        <f t="shared" si="5"/>
        <v/>
      </c>
      <c r="T18" s="36"/>
      <c r="U18" s="23" t="str">
        <f>IF(T18="","",LOOKUP(T18,'ÜL-Daten-Erfassung'!$H$3:$H$23,'ÜL-Daten-Erfassung'!$I$3:$I$23))</f>
        <v/>
      </c>
      <c r="V18" s="25"/>
      <c r="W18" s="38"/>
      <c r="X18" s="2"/>
    </row>
    <row r="19" spans="1:24" x14ac:dyDescent="0.2">
      <c r="A19" s="4">
        <f t="shared" si="0"/>
        <v>3</v>
      </c>
      <c r="B19" s="19">
        <f t="shared" si="8"/>
        <v>46217</v>
      </c>
      <c r="C19" s="7"/>
      <c r="D19" s="10"/>
      <c r="E19" s="30" t="str">
        <f t="shared" si="1"/>
        <v/>
      </c>
      <c r="F19" s="34"/>
      <c r="G19" s="23" t="str">
        <f>IF(F19="","",LOOKUP(F19,'ÜL-Daten-Erfassung'!$H$3:$H$23,'ÜL-Daten-Erfassung'!$I$3:$I$23))</f>
        <v/>
      </c>
      <c r="H19" s="4">
        <f t="shared" si="2"/>
        <v>6</v>
      </c>
      <c r="I19" s="19">
        <f t="shared" si="6"/>
        <v>46248</v>
      </c>
      <c r="J19" s="7"/>
      <c r="K19" s="10"/>
      <c r="L19" s="30" t="str">
        <f t="shared" si="3"/>
        <v/>
      </c>
      <c r="M19" s="34"/>
      <c r="N19" s="23" t="str">
        <f>IF(M19="","",LOOKUP(M19,'ÜL-Daten-Erfassung'!$H$3:$H$23,'ÜL-Daten-Erfassung'!$I$3:$I$23))</f>
        <v/>
      </c>
      <c r="O19" s="4">
        <f t="shared" si="4"/>
        <v>2</v>
      </c>
      <c r="P19" s="19">
        <f t="shared" si="7"/>
        <v>46279</v>
      </c>
      <c r="Q19" s="7"/>
      <c r="R19" s="10"/>
      <c r="S19" s="30" t="str">
        <f t="shared" si="5"/>
        <v/>
      </c>
      <c r="T19" s="36"/>
      <c r="U19" s="23" t="str">
        <f>IF(T19="","",LOOKUP(T19,'ÜL-Daten-Erfassung'!$H$3:$H$23,'ÜL-Daten-Erfassung'!$I$3:$I$23))</f>
        <v/>
      </c>
      <c r="V19" s="25"/>
      <c r="W19" s="38"/>
      <c r="X19" s="2"/>
    </row>
    <row r="20" spans="1:24" x14ac:dyDescent="0.2">
      <c r="A20" s="4">
        <f t="shared" si="0"/>
        <v>4</v>
      </c>
      <c r="B20" s="19">
        <f t="shared" si="8"/>
        <v>46218</v>
      </c>
      <c r="C20" s="7"/>
      <c r="D20" s="10"/>
      <c r="E20" s="30" t="str">
        <f t="shared" si="1"/>
        <v/>
      </c>
      <c r="F20" s="34"/>
      <c r="G20" s="23" t="str">
        <f>IF(F20="","",LOOKUP(F20,'ÜL-Daten-Erfassung'!$H$3:$H$23,'ÜL-Daten-Erfassung'!$I$3:$I$23))</f>
        <v/>
      </c>
      <c r="H20" s="4">
        <f t="shared" si="2"/>
        <v>7</v>
      </c>
      <c r="I20" s="19">
        <f t="shared" si="6"/>
        <v>46249</v>
      </c>
      <c r="J20" s="7"/>
      <c r="K20" s="10"/>
      <c r="L20" s="30" t="str">
        <f t="shared" si="3"/>
        <v/>
      </c>
      <c r="M20" s="34"/>
      <c r="N20" s="23" t="str">
        <f>IF(M20="","",LOOKUP(M20,'ÜL-Daten-Erfassung'!$H$3:$H$23,'ÜL-Daten-Erfassung'!$I$3:$I$23))</f>
        <v/>
      </c>
      <c r="O20" s="4">
        <f t="shared" si="4"/>
        <v>3</v>
      </c>
      <c r="P20" s="19">
        <f t="shared" si="7"/>
        <v>46280</v>
      </c>
      <c r="Q20" s="7"/>
      <c r="R20" s="10"/>
      <c r="S20" s="30" t="str">
        <f t="shared" si="5"/>
        <v/>
      </c>
      <c r="T20" s="36"/>
      <c r="U20" s="23" t="str">
        <f>IF(T20="","",LOOKUP(T20,'ÜL-Daten-Erfassung'!$H$3:$H$23,'ÜL-Daten-Erfassung'!$I$3:$I$23))</f>
        <v/>
      </c>
      <c r="V20" s="25"/>
      <c r="W20" s="38"/>
    </row>
    <row r="21" spans="1:24" x14ac:dyDescent="0.2">
      <c r="A21" s="4">
        <f t="shared" si="0"/>
        <v>5</v>
      </c>
      <c r="B21" s="19">
        <f t="shared" si="8"/>
        <v>46219</v>
      </c>
      <c r="C21" s="7"/>
      <c r="D21" s="10"/>
      <c r="E21" s="30" t="str">
        <f t="shared" si="1"/>
        <v/>
      </c>
      <c r="F21" s="34"/>
      <c r="G21" s="23" t="str">
        <f>IF(F21="","",LOOKUP(F21,'ÜL-Daten-Erfassung'!$H$3:$H$23,'ÜL-Daten-Erfassung'!$I$3:$I$23))</f>
        <v/>
      </c>
      <c r="H21" s="4">
        <f t="shared" si="2"/>
        <v>1</v>
      </c>
      <c r="I21" s="19">
        <f t="shared" si="6"/>
        <v>46250</v>
      </c>
      <c r="J21" s="7"/>
      <c r="K21" s="10"/>
      <c r="L21" s="30" t="str">
        <f t="shared" si="3"/>
        <v/>
      </c>
      <c r="M21" s="34"/>
      <c r="N21" s="23" t="str">
        <f>IF(M21="","",LOOKUP(M21,'ÜL-Daten-Erfassung'!$H$3:$H$23,'ÜL-Daten-Erfassung'!$I$3:$I$23))</f>
        <v/>
      </c>
      <c r="O21" s="4">
        <f t="shared" si="4"/>
        <v>4</v>
      </c>
      <c r="P21" s="19">
        <f t="shared" si="7"/>
        <v>46281</v>
      </c>
      <c r="Q21" s="7"/>
      <c r="R21" s="10"/>
      <c r="S21" s="30" t="str">
        <f t="shared" si="5"/>
        <v/>
      </c>
      <c r="T21" s="36"/>
      <c r="U21" s="23" t="str">
        <f>IF(T21="","",LOOKUP(T21,'ÜL-Daten-Erfassung'!$H$3:$H$23,'ÜL-Daten-Erfassung'!$I$3:$I$23))</f>
        <v/>
      </c>
      <c r="V21" s="25"/>
      <c r="W21" s="38"/>
    </row>
    <row r="22" spans="1:24" x14ac:dyDescent="0.2">
      <c r="A22" s="4">
        <f t="shared" si="0"/>
        <v>6</v>
      </c>
      <c r="B22" s="19">
        <f t="shared" si="8"/>
        <v>46220</v>
      </c>
      <c r="C22" s="7"/>
      <c r="D22" s="10"/>
      <c r="E22" s="30" t="str">
        <f t="shared" si="1"/>
        <v/>
      </c>
      <c r="F22" s="34"/>
      <c r="G22" s="23" t="str">
        <f>IF(F22="","",LOOKUP(F22,'ÜL-Daten-Erfassung'!$H$3:$H$23,'ÜL-Daten-Erfassung'!$I$3:$I$23))</f>
        <v/>
      </c>
      <c r="H22" s="4">
        <f t="shared" si="2"/>
        <v>2</v>
      </c>
      <c r="I22" s="19">
        <f t="shared" si="6"/>
        <v>46251</v>
      </c>
      <c r="J22" s="7"/>
      <c r="K22" s="10"/>
      <c r="L22" s="30" t="str">
        <f t="shared" si="3"/>
        <v/>
      </c>
      <c r="M22" s="34"/>
      <c r="N22" s="23" t="str">
        <f>IF(M22="","",LOOKUP(M22,'ÜL-Daten-Erfassung'!$H$3:$H$23,'ÜL-Daten-Erfassung'!$I$3:$I$23))</f>
        <v/>
      </c>
      <c r="O22" s="4">
        <f t="shared" si="4"/>
        <v>5</v>
      </c>
      <c r="P22" s="19">
        <f t="shared" si="7"/>
        <v>46282</v>
      </c>
      <c r="Q22" s="7"/>
      <c r="R22" s="10"/>
      <c r="S22" s="30" t="str">
        <f t="shared" si="5"/>
        <v/>
      </c>
      <c r="T22" s="36"/>
      <c r="U22" s="23" t="str">
        <f>IF(T22="","",LOOKUP(T22,'ÜL-Daten-Erfassung'!$H$3:$H$23,'ÜL-Daten-Erfassung'!$I$3:$I$23))</f>
        <v/>
      </c>
      <c r="V22" s="25"/>
      <c r="W22" s="25"/>
    </row>
    <row r="23" spans="1:24" x14ac:dyDescent="0.2">
      <c r="A23" s="4">
        <f t="shared" si="0"/>
        <v>7</v>
      </c>
      <c r="B23" s="19">
        <f t="shared" si="8"/>
        <v>46221</v>
      </c>
      <c r="C23" s="7"/>
      <c r="D23" s="10"/>
      <c r="E23" s="30" t="str">
        <f t="shared" si="1"/>
        <v/>
      </c>
      <c r="F23" s="34"/>
      <c r="G23" s="23" t="str">
        <f>IF(F23="","",LOOKUP(F23,'ÜL-Daten-Erfassung'!$H$3:$H$23,'ÜL-Daten-Erfassung'!$I$3:$I$23))</f>
        <v/>
      </c>
      <c r="H23" s="4">
        <f t="shared" si="2"/>
        <v>3</v>
      </c>
      <c r="I23" s="19">
        <f t="shared" si="6"/>
        <v>46252</v>
      </c>
      <c r="J23" s="7"/>
      <c r="K23" s="10"/>
      <c r="L23" s="30" t="str">
        <f t="shared" si="3"/>
        <v/>
      </c>
      <c r="M23" s="34"/>
      <c r="N23" s="23" t="str">
        <f>IF(M23="","",LOOKUP(M23,'ÜL-Daten-Erfassung'!$H$3:$H$23,'ÜL-Daten-Erfassung'!$I$3:$I$23))</f>
        <v/>
      </c>
      <c r="O23" s="4">
        <f t="shared" si="4"/>
        <v>6</v>
      </c>
      <c r="P23" s="19">
        <f t="shared" si="7"/>
        <v>46283</v>
      </c>
      <c r="Q23" s="7"/>
      <c r="R23" s="10"/>
      <c r="S23" s="30" t="str">
        <f t="shared" si="5"/>
        <v/>
      </c>
      <c r="T23" s="36"/>
      <c r="U23" s="23" t="str">
        <f>IF(T23="","",LOOKUP(T23,'ÜL-Daten-Erfassung'!$H$3:$H$23,'ÜL-Daten-Erfassung'!$I$3:$I$23))</f>
        <v/>
      </c>
      <c r="V23" s="25"/>
      <c r="W23" s="25"/>
    </row>
    <row r="24" spans="1:24" x14ac:dyDescent="0.2">
      <c r="A24" s="4">
        <f t="shared" si="0"/>
        <v>1</v>
      </c>
      <c r="B24" s="19">
        <f t="shared" si="8"/>
        <v>46222</v>
      </c>
      <c r="C24" s="7"/>
      <c r="D24" s="10"/>
      <c r="E24" s="30" t="str">
        <f t="shared" si="1"/>
        <v/>
      </c>
      <c r="F24" s="34"/>
      <c r="G24" s="23" t="str">
        <f>IF(F24="","",LOOKUP(F24,'ÜL-Daten-Erfassung'!$H$3:$H$23,'ÜL-Daten-Erfassung'!$I$3:$I$23))</f>
        <v/>
      </c>
      <c r="H24" s="4">
        <f t="shared" si="2"/>
        <v>4</v>
      </c>
      <c r="I24" s="19">
        <f t="shared" si="6"/>
        <v>46253</v>
      </c>
      <c r="J24" s="7"/>
      <c r="K24" s="10"/>
      <c r="L24" s="30" t="str">
        <f t="shared" si="3"/>
        <v/>
      </c>
      <c r="M24" s="34"/>
      <c r="N24" s="23" t="str">
        <f>IF(M24="","",LOOKUP(M24,'ÜL-Daten-Erfassung'!$H$3:$H$23,'ÜL-Daten-Erfassung'!$I$3:$I$23))</f>
        <v/>
      </c>
      <c r="O24" s="4">
        <f t="shared" si="4"/>
        <v>7</v>
      </c>
      <c r="P24" s="19">
        <f t="shared" si="7"/>
        <v>46284</v>
      </c>
      <c r="Q24" s="7"/>
      <c r="R24" s="10"/>
      <c r="S24" s="30" t="str">
        <f t="shared" si="5"/>
        <v/>
      </c>
      <c r="T24" s="36"/>
      <c r="U24" s="23" t="str">
        <f>IF(T24="","",LOOKUP(T24,'ÜL-Daten-Erfassung'!$H$3:$H$23,'ÜL-Daten-Erfassung'!$I$3:$I$23))</f>
        <v/>
      </c>
      <c r="V24" s="25"/>
      <c r="W24" s="125"/>
    </row>
    <row r="25" spans="1:24" x14ac:dyDescent="0.2">
      <c r="A25" s="4">
        <f t="shared" si="0"/>
        <v>2</v>
      </c>
      <c r="B25" s="19">
        <f t="shared" si="8"/>
        <v>46223</v>
      </c>
      <c r="C25" s="7"/>
      <c r="D25" s="10"/>
      <c r="E25" s="30" t="str">
        <f t="shared" si="1"/>
        <v/>
      </c>
      <c r="F25" s="34"/>
      <c r="G25" s="23" t="str">
        <f>IF(F25="","",LOOKUP(F25,'ÜL-Daten-Erfassung'!$H$3:$H$23,'ÜL-Daten-Erfassung'!$I$3:$I$23))</f>
        <v/>
      </c>
      <c r="H25" s="4">
        <f t="shared" si="2"/>
        <v>5</v>
      </c>
      <c r="I25" s="19">
        <f t="shared" si="6"/>
        <v>46254</v>
      </c>
      <c r="J25" s="7"/>
      <c r="K25" s="10"/>
      <c r="L25" s="30" t="str">
        <f t="shared" si="3"/>
        <v/>
      </c>
      <c r="M25" s="34"/>
      <c r="N25" s="23" t="str">
        <f>IF(M25="","",LOOKUP(M25,'ÜL-Daten-Erfassung'!$H$3:$H$23,'ÜL-Daten-Erfassung'!$I$3:$I$23))</f>
        <v/>
      </c>
      <c r="O25" s="4">
        <f t="shared" si="4"/>
        <v>1</v>
      </c>
      <c r="P25" s="19">
        <f t="shared" si="7"/>
        <v>46285</v>
      </c>
      <c r="Q25" s="7"/>
      <c r="R25" s="10"/>
      <c r="S25" s="30" t="str">
        <f t="shared" si="5"/>
        <v/>
      </c>
      <c r="T25" s="36"/>
      <c r="U25" s="23" t="str">
        <f>IF(T25="","",LOOKUP(T25,'ÜL-Daten-Erfassung'!$H$3:$H$23,'ÜL-Daten-Erfassung'!$I$3:$I$23))</f>
        <v/>
      </c>
      <c r="V25" s="25"/>
      <c r="W25" s="25"/>
    </row>
    <row r="26" spans="1:24" x14ac:dyDescent="0.2">
      <c r="A26" s="4">
        <f t="shared" si="0"/>
        <v>3</v>
      </c>
      <c r="B26" s="19">
        <f t="shared" si="8"/>
        <v>46224</v>
      </c>
      <c r="C26" s="7"/>
      <c r="D26" s="10"/>
      <c r="E26" s="30" t="str">
        <f t="shared" si="1"/>
        <v/>
      </c>
      <c r="F26" s="34"/>
      <c r="G26" s="23" t="str">
        <f>IF(F26="","",LOOKUP(F26,'ÜL-Daten-Erfassung'!$H$3:$H$23,'ÜL-Daten-Erfassung'!$I$3:$I$23))</f>
        <v/>
      </c>
      <c r="H26" s="4">
        <f t="shared" si="2"/>
        <v>6</v>
      </c>
      <c r="I26" s="19">
        <f t="shared" si="6"/>
        <v>46255</v>
      </c>
      <c r="J26" s="7"/>
      <c r="K26" s="10"/>
      <c r="L26" s="30" t="str">
        <f t="shared" si="3"/>
        <v/>
      </c>
      <c r="M26" s="34"/>
      <c r="N26" s="23" t="str">
        <f>IF(M26="","",LOOKUP(M26,'ÜL-Daten-Erfassung'!$H$3:$H$23,'ÜL-Daten-Erfassung'!$I$3:$I$23))</f>
        <v/>
      </c>
      <c r="O26" s="4">
        <f t="shared" si="4"/>
        <v>2</v>
      </c>
      <c r="P26" s="19">
        <f t="shared" si="7"/>
        <v>46286</v>
      </c>
      <c r="Q26" s="7"/>
      <c r="R26" s="10"/>
      <c r="S26" s="30" t="str">
        <f t="shared" si="5"/>
        <v/>
      </c>
      <c r="T26" s="36"/>
      <c r="U26" s="23" t="str">
        <f>IF(T26="","",LOOKUP(T26,'ÜL-Daten-Erfassung'!$H$3:$H$23,'ÜL-Daten-Erfassung'!$I$3:$I$23))</f>
        <v/>
      </c>
      <c r="V26" s="25"/>
      <c r="W26" s="25"/>
    </row>
    <row r="27" spans="1:24" x14ac:dyDescent="0.2">
      <c r="A27" s="4">
        <f t="shared" si="0"/>
        <v>4</v>
      </c>
      <c r="B27" s="19">
        <f t="shared" si="8"/>
        <v>46225</v>
      </c>
      <c r="C27" s="7"/>
      <c r="D27" s="10"/>
      <c r="E27" s="30" t="str">
        <f t="shared" si="1"/>
        <v/>
      </c>
      <c r="F27" s="34"/>
      <c r="G27" s="23" t="str">
        <f>IF(F27="","",LOOKUP(F27,'ÜL-Daten-Erfassung'!$H$3:$H$23,'ÜL-Daten-Erfassung'!$I$3:$I$23))</f>
        <v/>
      </c>
      <c r="H27" s="4">
        <f t="shared" si="2"/>
        <v>7</v>
      </c>
      <c r="I27" s="19">
        <f t="shared" si="6"/>
        <v>46256</v>
      </c>
      <c r="J27" s="7"/>
      <c r="K27" s="10"/>
      <c r="L27" s="30" t="str">
        <f t="shared" si="3"/>
        <v/>
      </c>
      <c r="M27" s="34"/>
      <c r="N27" s="23" t="str">
        <f>IF(M27="","",LOOKUP(M27,'ÜL-Daten-Erfassung'!$H$3:$H$23,'ÜL-Daten-Erfassung'!$I$3:$I$23))</f>
        <v/>
      </c>
      <c r="O27" s="4">
        <f t="shared" si="4"/>
        <v>3</v>
      </c>
      <c r="P27" s="19">
        <f t="shared" si="7"/>
        <v>46287</v>
      </c>
      <c r="Q27" s="7"/>
      <c r="R27" s="10"/>
      <c r="S27" s="30" t="str">
        <f t="shared" si="5"/>
        <v/>
      </c>
      <c r="T27" s="36"/>
      <c r="U27" s="23" t="str">
        <f>IF(T27="","",LOOKUP(T27,'ÜL-Daten-Erfassung'!$H$3:$H$23,'ÜL-Daten-Erfassung'!$I$3:$I$23))</f>
        <v/>
      </c>
      <c r="V27" s="25"/>
      <c r="W27" s="25"/>
    </row>
    <row r="28" spans="1:24" x14ac:dyDescent="0.2">
      <c r="A28" s="4">
        <f t="shared" si="0"/>
        <v>5</v>
      </c>
      <c r="B28" s="19">
        <f t="shared" si="8"/>
        <v>46226</v>
      </c>
      <c r="C28" s="7"/>
      <c r="D28" s="10"/>
      <c r="E28" s="30" t="str">
        <f t="shared" si="1"/>
        <v/>
      </c>
      <c r="F28" s="34"/>
      <c r="G28" s="23" t="str">
        <f>IF(F28="","",LOOKUP(F28,'ÜL-Daten-Erfassung'!$H$3:$H$23,'ÜL-Daten-Erfassung'!$I$3:$I$23))</f>
        <v/>
      </c>
      <c r="H28" s="4">
        <f t="shared" si="2"/>
        <v>1</v>
      </c>
      <c r="I28" s="19">
        <f t="shared" si="6"/>
        <v>46257</v>
      </c>
      <c r="J28" s="7"/>
      <c r="K28" s="10"/>
      <c r="L28" s="30" t="str">
        <f t="shared" si="3"/>
        <v/>
      </c>
      <c r="M28" s="34"/>
      <c r="N28" s="23" t="str">
        <f>IF(M28="","",LOOKUP(M28,'ÜL-Daten-Erfassung'!$H$3:$H$23,'ÜL-Daten-Erfassung'!$I$3:$I$23))</f>
        <v/>
      </c>
      <c r="O28" s="4">
        <f t="shared" si="4"/>
        <v>4</v>
      </c>
      <c r="P28" s="19">
        <f t="shared" si="7"/>
        <v>46288</v>
      </c>
      <c r="Q28" s="7"/>
      <c r="R28" s="10"/>
      <c r="S28" s="30" t="str">
        <f t="shared" si="5"/>
        <v/>
      </c>
      <c r="T28" s="36"/>
      <c r="U28" s="23" t="str">
        <f>IF(T28="","",LOOKUP(T28,'ÜL-Daten-Erfassung'!$H$3:$H$23,'ÜL-Daten-Erfassung'!$I$3:$I$23))</f>
        <v/>
      </c>
      <c r="V28" s="25"/>
      <c r="W28" s="26"/>
    </row>
    <row r="29" spans="1:24" x14ac:dyDescent="0.2">
      <c r="A29" s="4">
        <f t="shared" si="0"/>
        <v>6</v>
      </c>
      <c r="B29" s="19">
        <f t="shared" si="8"/>
        <v>46227</v>
      </c>
      <c r="C29" s="7"/>
      <c r="D29" s="10"/>
      <c r="E29" s="30" t="str">
        <f t="shared" si="1"/>
        <v/>
      </c>
      <c r="F29" s="34"/>
      <c r="G29" s="23" t="str">
        <f>IF(F29="","",LOOKUP(F29,'ÜL-Daten-Erfassung'!$H$3:$H$23,'ÜL-Daten-Erfassung'!$I$3:$I$23))</f>
        <v/>
      </c>
      <c r="H29" s="4">
        <f t="shared" si="2"/>
        <v>2</v>
      </c>
      <c r="I29" s="19">
        <f t="shared" si="6"/>
        <v>46258</v>
      </c>
      <c r="J29" s="7"/>
      <c r="K29" s="10"/>
      <c r="L29" s="30" t="str">
        <f t="shared" si="3"/>
        <v/>
      </c>
      <c r="M29" s="34"/>
      <c r="N29" s="23" t="str">
        <f>IF(M29="","",LOOKUP(M29,'ÜL-Daten-Erfassung'!$H$3:$H$23,'ÜL-Daten-Erfassung'!$I$3:$I$23))</f>
        <v/>
      </c>
      <c r="O29" s="4">
        <f t="shared" si="4"/>
        <v>5</v>
      </c>
      <c r="P29" s="19">
        <f t="shared" si="7"/>
        <v>46289</v>
      </c>
      <c r="Q29" s="7"/>
      <c r="R29" s="10"/>
      <c r="S29" s="30" t="str">
        <f t="shared" si="5"/>
        <v/>
      </c>
      <c r="T29" s="36"/>
      <c r="U29" s="23" t="str">
        <f>IF(T29="","",LOOKUP(T29,'ÜL-Daten-Erfassung'!$H$3:$H$23,'ÜL-Daten-Erfassung'!$I$3:$I$23))</f>
        <v/>
      </c>
      <c r="V29" s="25"/>
      <c r="W29" s="25"/>
    </row>
    <row r="30" spans="1:24" x14ac:dyDescent="0.2">
      <c r="A30" s="4">
        <f t="shared" si="0"/>
        <v>7</v>
      </c>
      <c r="B30" s="19">
        <f t="shared" si="8"/>
        <v>46228</v>
      </c>
      <c r="C30" s="7"/>
      <c r="D30" s="10"/>
      <c r="E30" s="30" t="str">
        <f t="shared" si="1"/>
        <v/>
      </c>
      <c r="F30" s="34"/>
      <c r="G30" s="23" t="str">
        <f>IF(F30="","",LOOKUP(F30,'ÜL-Daten-Erfassung'!$H$3:$H$23,'ÜL-Daten-Erfassung'!$I$3:$I$23))</f>
        <v/>
      </c>
      <c r="H30" s="4">
        <f t="shared" si="2"/>
        <v>3</v>
      </c>
      <c r="I30" s="19">
        <f t="shared" si="6"/>
        <v>46259</v>
      </c>
      <c r="J30" s="7"/>
      <c r="K30" s="10"/>
      <c r="L30" s="30" t="str">
        <f t="shared" si="3"/>
        <v/>
      </c>
      <c r="M30" s="34"/>
      <c r="N30" s="23" t="str">
        <f>IF(M30="","",LOOKUP(M30,'ÜL-Daten-Erfassung'!$H$3:$H$23,'ÜL-Daten-Erfassung'!$I$3:$I$23))</f>
        <v/>
      </c>
      <c r="O30" s="4">
        <f t="shared" si="4"/>
        <v>6</v>
      </c>
      <c r="P30" s="19">
        <f t="shared" si="7"/>
        <v>46290</v>
      </c>
      <c r="Q30" s="7"/>
      <c r="R30" s="10"/>
      <c r="S30" s="30" t="str">
        <f t="shared" si="5"/>
        <v/>
      </c>
      <c r="T30" s="36"/>
      <c r="U30" s="23" t="str">
        <f>IF(T30="","",LOOKUP(T30,'ÜL-Daten-Erfassung'!$H$3:$H$23,'ÜL-Daten-Erfassung'!$I$3:$I$23))</f>
        <v/>
      </c>
      <c r="V30" s="25"/>
      <c r="W30" s="25"/>
    </row>
    <row r="31" spans="1:24" x14ac:dyDescent="0.2">
      <c r="A31" s="4">
        <f t="shared" si="0"/>
        <v>1</v>
      </c>
      <c r="B31" s="19">
        <f t="shared" si="8"/>
        <v>46229</v>
      </c>
      <c r="C31" s="7"/>
      <c r="D31" s="10"/>
      <c r="E31" s="30" t="str">
        <f t="shared" si="1"/>
        <v/>
      </c>
      <c r="F31" s="34"/>
      <c r="G31" s="23" t="str">
        <f>IF(F31="","",LOOKUP(F31,'ÜL-Daten-Erfassung'!$H$3:$H$23,'ÜL-Daten-Erfassung'!$I$3:$I$23))</f>
        <v/>
      </c>
      <c r="H31" s="4">
        <f t="shared" si="2"/>
        <v>4</v>
      </c>
      <c r="I31" s="19">
        <f t="shared" si="6"/>
        <v>46260</v>
      </c>
      <c r="J31" s="7"/>
      <c r="K31" s="10"/>
      <c r="L31" s="30" t="str">
        <f t="shared" si="3"/>
        <v/>
      </c>
      <c r="M31" s="34"/>
      <c r="N31" s="23" t="str">
        <f>IF(M31="","",LOOKUP(M31,'ÜL-Daten-Erfassung'!$H$3:$H$23,'ÜL-Daten-Erfassung'!$I$3:$I$23))</f>
        <v/>
      </c>
      <c r="O31" s="4">
        <f t="shared" si="4"/>
        <v>7</v>
      </c>
      <c r="P31" s="19">
        <f t="shared" si="7"/>
        <v>46291</v>
      </c>
      <c r="Q31" s="7"/>
      <c r="R31" s="10"/>
      <c r="S31" s="30" t="str">
        <f t="shared" si="5"/>
        <v/>
      </c>
      <c r="T31" s="36"/>
      <c r="U31" s="23" t="str">
        <f>IF(T31="","",LOOKUP(T31,'ÜL-Daten-Erfassung'!$H$3:$H$23,'ÜL-Daten-Erfassung'!$I$3:$I$23))</f>
        <v/>
      </c>
      <c r="V31" s="25"/>
      <c r="W31" s="25"/>
    </row>
    <row r="32" spans="1:24" x14ac:dyDescent="0.2">
      <c r="A32" s="4">
        <f t="shared" si="0"/>
        <v>2</v>
      </c>
      <c r="B32" s="19">
        <f t="shared" si="8"/>
        <v>46230</v>
      </c>
      <c r="C32" s="7"/>
      <c r="D32" s="10"/>
      <c r="E32" s="30" t="str">
        <f t="shared" si="1"/>
        <v/>
      </c>
      <c r="F32" s="34"/>
      <c r="G32" s="23" t="str">
        <f>IF(F32="","",LOOKUP(F32,'ÜL-Daten-Erfassung'!$H$3:$H$23,'ÜL-Daten-Erfassung'!$I$3:$I$23))</f>
        <v/>
      </c>
      <c r="H32" s="4">
        <f t="shared" si="2"/>
        <v>5</v>
      </c>
      <c r="I32" s="19">
        <f t="shared" si="6"/>
        <v>46261</v>
      </c>
      <c r="J32" s="7"/>
      <c r="K32" s="10"/>
      <c r="L32" s="30" t="str">
        <f t="shared" si="3"/>
        <v/>
      </c>
      <c r="M32" s="34"/>
      <c r="N32" s="23" t="str">
        <f>IF(M32="","",LOOKUP(M32,'ÜL-Daten-Erfassung'!$H$3:$H$23,'ÜL-Daten-Erfassung'!$I$3:$I$23))</f>
        <v/>
      </c>
      <c r="O32" s="4">
        <f t="shared" si="4"/>
        <v>1</v>
      </c>
      <c r="P32" s="19">
        <f t="shared" si="7"/>
        <v>46292</v>
      </c>
      <c r="Q32" s="7"/>
      <c r="R32" s="10"/>
      <c r="S32" s="30" t="str">
        <f t="shared" si="5"/>
        <v/>
      </c>
      <c r="T32" s="36"/>
      <c r="U32" s="23" t="str">
        <f>IF(T32="","",LOOKUP(T32,'ÜL-Daten-Erfassung'!$H$3:$H$23,'ÜL-Daten-Erfassung'!$I$3:$I$23))</f>
        <v/>
      </c>
      <c r="V32" s="25"/>
      <c r="W32" s="25"/>
    </row>
    <row r="33" spans="1:23" x14ac:dyDescent="0.2">
      <c r="A33" s="4">
        <f t="shared" si="0"/>
        <v>3</v>
      </c>
      <c r="B33" s="19">
        <f t="shared" si="8"/>
        <v>46231</v>
      </c>
      <c r="C33" s="7"/>
      <c r="D33" s="10"/>
      <c r="E33" s="30" t="str">
        <f t="shared" si="1"/>
        <v/>
      </c>
      <c r="F33" s="34"/>
      <c r="G33" s="23" t="str">
        <f>IF(F33="","",LOOKUP(F33,'ÜL-Daten-Erfassung'!$H$3:$H$23,'ÜL-Daten-Erfassung'!$I$3:$I$23))</f>
        <v/>
      </c>
      <c r="H33" s="4">
        <f t="shared" si="2"/>
        <v>6</v>
      </c>
      <c r="I33" s="19">
        <f t="shared" si="6"/>
        <v>46262</v>
      </c>
      <c r="J33" s="7"/>
      <c r="K33" s="10"/>
      <c r="L33" s="30" t="str">
        <f t="shared" si="3"/>
        <v/>
      </c>
      <c r="M33" s="34"/>
      <c r="N33" s="23" t="str">
        <f>IF(M33="","",LOOKUP(M33,'ÜL-Daten-Erfassung'!$H$3:$H$23,'ÜL-Daten-Erfassung'!$I$3:$I$23))</f>
        <v/>
      </c>
      <c r="O33" s="4">
        <f t="shared" si="4"/>
        <v>2</v>
      </c>
      <c r="P33" s="19">
        <f t="shared" si="7"/>
        <v>46293</v>
      </c>
      <c r="Q33" s="7"/>
      <c r="R33" s="10"/>
      <c r="S33" s="30" t="str">
        <f t="shared" si="5"/>
        <v/>
      </c>
      <c r="T33" s="36"/>
      <c r="U33" s="23" t="str">
        <f>IF(T33="","",LOOKUP(T33,'ÜL-Daten-Erfassung'!$H$3:$H$23,'ÜL-Daten-Erfassung'!$I$3:$I$23))</f>
        <v/>
      </c>
      <c r="V33" s="25"/>
      <c r="W33" s="25"/>
    </row>
    <row r="34" spans="1:23" ht="13.5" thickBot="1" x14ac:dyDescent="0.25">
      <c r="A34" s="4">
        <f t="shared" si="0"/>
        <v>4</v>
      </c>
      <c r="B34" s="19">
        <f t="shared" si="8"/>
        <v>46232</v>
      </c>
      <c r="C34" s="7"/>
      <c r="D34" s="10"/>
      <c r="E34" s="30" t="str">
        <f t="shared" si="1"/>
        <v/>
      </c>
      <c r="F34" s="34"/>
      <c r="G34" s="23" t="str">
        <f>IF(F34="","",LOOKUP(F34,'ÜL-Daten-Erfassung'!$H$3:$H$23,'ÜL-Daten-Erfassung'!$I$3:$I$23))</f>
        <v/>
      </c>
      <c r="H34" s="4">
        <f>WEEKDAY(I34)</f>
        <v>7</v>
      </c>
      <c r="I34" s="19">
        <f>I33+1</f>
        <v>46263</v>
      </c>
      <c r="J34" s="7"/>
      <c r="K34" s="10"/>
      <c r="L34" s="30" t="str">
        <f t="shared" si="3"/>
        <v/>
      </c>
      <c r="M34" s="34"/>
      <c r="N34" s="23" t="str">
        <f>IF(M34="","",LOOKUP(M34,'ÜL-Daten-Erfassung'!$H$3:$H$23,'ÜL-Daten-Erfassung'!$I$3:$I$23))</f>
        <v/>
      </c>
      <c r="O34" s="4">
        <f>IF(P34&lt;&gt;"",WEEKDAY(P34),"")</f>
        <v>3</v>
      </c>
      <c r="P34" s="19">
        <f t="shared" si="7"/>
        <v>46294</v>
      </c>
      <c r="Q34" s="7"/>
      <c r="R34" s="10"/>
      <c r="S34" s="30" t="str">
        <f t="shared" si="5"/>
        <v/>
      </c>
      <c r="T34" s="36"/>
      <c r="U34" s="23" t="str">
        <f>IF(T34="","",LOOKUP(T34,'ÜL-Daten-Erfassung'!$H$3:$H$23,'ÜL-Daten-Erfassung'!$I$3:$I$23))</f>
        <v/>
      </c>
      <c r="V34" s="25"/>
      <c r="W34" s="25"/>
    </row>
    <row r="35" spans="1:23" ht="13.5" thickTop="1" x14ac:dyDescent="0.2">
      <c r="A35" s="4">
        <f t="shared" si="0"/>
        <v>5</v>
      </c>
      <c r="B35" s="19">
        <f t="shared" si="8"/>
        <v>46233</v>
      </c>
      <c r="C35" s="7"/>
      <c r="D35" s="10"/>
      <c r="E35" s="30" t="str">
        <f t="shared" si="1"/>
        <v/>
      </c>
      <c r="F35" s="34"/>
      <c r="G35" s="23" t="str">
        <f>IF(F35="","",LOOKUP(F35,'ÜL-Daten-Erfassung'!$H$3:$H$23,'ÜL-Daten-Erfassung'!$I$3:$I$23))</f>
        <v/>
      </c>
      <c r="H35" s="4">
        <f>WEEKDAY(I35)</f>
        <v>1</v>
      </c>
      <c r="I35" s="19">
        <f>I34+1</f>
        <v>46264</v>
      </c>
      <c r="J35" s="7"/>
      <c r="K35" s="10"/>
      <c r="L35" s="30" t="str">
        <f t="shared" si="3"/>
        <v/>
      </c>
      <c r="M35" s="34"/>
      <c r="N35" s="23" t="str">
        <f>IF(M35="","",LOOKUP(M35,'ÜL-Daten-Erfassung'!$H$3:$H$23,'ÜL-Daten-Erfassung'!$I$3:$I$23))</f>
        <v/>
      </c>
      <c r="O35" s="4">
        <f>WEEKDAY(P35)</f>
        <v>4</v>
      </c>
      <c r="P35" s="18">
        <f t="shared" si="7"/>
        <v>46295</v>
      </c>
      <c r="Q35" s="7"/>
      <c r="R35" s="10"/>
      <c r="S35" s="30" t="str">
        <f t="shared" si="5"/>
        <v/>
      </c>
      <c r="T35" s="36"/>
      <c r="U35" s="23" t="str">
        <f>IF(T35="","",LOOKUP(T35,'ÜL-Daten-Erfassung'!$H$3:$H$23,'ÜL-Daten-Erfassung'!$I$3:$I$23))</f>
        <v/>
      </c>
      <c r="V35" s="25"/>
      <c r="W35" s="25"/>
    </row>
    <row r="36" spans="1:23" ht="13.5" thickBot="1" x14ac:dyDescent="0.25">
      <c r="A36" s="4">
        <f t="shared" si="0"/>
        <v>6</v>
      </c>
      <c r="B36" s="19">
        <f>B35+1</f>
        <v>46234</v>
      </c>
      <c r="C36" s="8"/>
      <c r="D36" s="11"/>
      <c r="E36" s="31" t="str">
        <f t="shared" si="1"/>
        <v/>
      </c>
      <c r="F36" s="35"/>
      <c r="G36" s="24" t="str">
        <f>IF(F36="","",LOOKUP(F36,'ÜL-Daten-Erfassung'!$H$3:$H$23,'ÜL-Daten-Erfassung'!$I$3:$I$23))</f>
        <v/>
      </c>
      <c r="H36" s="4">
        <f>WEEKDAY(I36)</f>
        <v>2</v>
      </c>
      <c r="I36" s="19">
        <f>I35+1</f>
        <v>46265</v>
      </c>
      <c r="J36" s="8"/>
      <c r="K36" s="11"/>
      <c r="L36" s="31" t="str">
        <f t="shared" si="3"/>
        <v/>
      </c>
      <c r="M36" s="35"/>
      <c r="N36" s="23" t="str">
        <f>IF(M36="","",LOOKUP(M36,'ÜL-Daten-Erfassung'!$H$3:$H$23,'ÜL-Daten-Erfassung'!$I$3:$I$23))</f>
        <v/>
      </c>
      <c r="O36" s="5"/>
      <c r="P36" s="19"/>
      <c r="Q36" s="8"/>
      <c r="R36" s="11"/>
      <c r="S36" s="31" t="str">
        <f t="shared" si="5"/>
        <v/>
      </c>
      <c r="T36" s="37"/>
      <c r="U36" s="24" t="str">
        <f>IF(T36="","",LOOKUP(T36,'ÜL-Daten-Erfassung'!$H$3:$H$23,'ÜL-Daten-Erfassung'!$I$3:$I$23))</f>
        <v/>
      </c>
      <c r="V36" s="25"/>
      <c r="W36" s="25"/>
    </row>
    <row r="37" spans="1:23" ht="20.25" customHeight="1" thickTop="1" thickBot="1" x14ac:dyDescent="0.25">
      <c r="A37" s="320" t="s">
        <v>11</v>
      </c>
      <c r="B37" s="321"/>
      <c r="C37" s="321"/>
      <c r="D37" s="324">
        <f>SUM(E6:E36)</f>
        <v>0</v>
      </c>
      <c r="E37" s="324"/>
      <c r="F37" s="12"/>
      <c r="G37" s="12"/>
      <c r="H37" s="320" t="s">
        <v>11</v>
      </c>
      <c r="I37" s="321"/>
      <c r="J37" s="321"/>
      <c r="K37" s="324">
        <f>SUM(L6:L36)</f>
        <v>0</v>
      </c>
      <c r="L37" s="324"/>
      <c r="M37" s="325" t="s">
        <v>158</v>
      </c>
      <c r="N37" s="326"/>
      <c r="O37" s="320" t="s">
        <v>11</v>
      </c>
      <c r="P37" s="321"/>
      <c r="Q37" s="321"/>
      <c r="R37" s="324">
        <f>SUM(S6:S36)</f>
        <v>0</v>
      </c>
      <c r="S37" s="324"/>
      <c r="T37" s="122" t="s">
        <v>128</v>
      </c>
      <c r="U37" s="154">
        <f>SUM(D37+K37+R37)</f>
        <v>0</v>
      </c>
      <c r="V37" s="25"/>
      <c r="W37" s="25"/>
    </row>
    <row r="38" spans="1:23" ht="13.5" thickTop="1" x14ac:dyDescent="0.2">
      <c r="B38" s="1"/>
    </row>
    <row r="39" spans="1:23" ht="12.75" customHeight="1" x14ac:dyDescent="0.2">
      <c r="A39" s="322" t="s">
        <v>124</v>
      </c>
      <c r="B39" s="322"/>
      <c r="C39" s="322"/>
      <c r="D39" s="336" t="s">
        <v>155</v>
      </c>
      <c r="E39" s="337"/>
      <c r="F39" s="337"/>
      <c r="G39" s="337"/>
      <c r="H39" s="337"/>
      <c r="I39" s="337"/>
      <c r="J39" s="337"/>
      <c r="K39" s="337"/>
      <c r="L39" s="337"/>
      <c r="M39" s="337"/>
      <c r="N39" s="337"/>
      <c r="O39" s="337"/>
      <c r="P39" s="337"/>
      <c r="Q39" s="337"/>
      <c r="R39" s="337"/>
      <c r="S39" s="337"/>
      <c r="T39" s="337"/>
      <c r="U39" s="337"/>
    </row>
    <row r="40" spans="1:23" x14ac:dyDescent="0.2">
      <c r="A40" s="322"/>
      <c r="B40" s="322"/>
      <c r="C40" s="322"/>
      <c r="D40" s="337"/>
      <c r="E40" s="337"/>
      <c r="F40" s="337"/>
      <c r="G40" s="337"/>
      <c r="H40" s="337"/>
      <c r="I40" s="337"/>
      <c r="J40" s="337"/>
      <c r="K40" s="337"/>
      <c r="L40" s="337"/>
      <c r="M40" s="337"/>
      <c r="N40" s="337"/>
      <c r="O40" s="337"/>
      <c r="P40" s="337"/>
      <c r="Q40" s="337"/>
      <c r="R40" s="337"/>
      <c r="S40" s="337"/>
      <c r="T40" s="337"/>
      <c r="U40" s="337"/>
    </row>
    <row r="41" spans="1:23" ht="15.75" customHeight="1" x14ac:dyDescent="0.2">
      <c r="D41" s="334" t="s">
        <v>156</v>
      </c>
      <c r="E41" s="335"/>
      <c r="F41" s="335"/>
      <c r="G41" s="335"/>
      <c r="H41" s="335"/>
      <c r="I41" s="335"/>
      <c r="J41" s="335"/>
      <c r="K41" s="335"/>
      <c r="L41" s="335"/>
      <c r="M41" s="335"/>
      <c r="N41" s="335"/>
      <c r="O41" s="335"/>
      <c r="P41" s="335"/>
      <c r="Q41" s="335"/>
      <c r="R41" s="335"/>
      <c r="S41" s="335"/>
      <c r="T41" s="335"/>
      <c r="U41" s="335"/>
    </row>
    <row r="42" spans="1:23" ht="13.5" thickBot="1" x14ac:dyDescent="0.25">
      <c r="D42" s="338" t="s">
        <v>134</v>
      </c>
      <c r="E42" s="338"/>
      <c r="F42" s="338"/>
      <c r="G42" s="338"/>
      <c r="H42" s="338"/>
      <c r="I42" s="338"/>
      <c r="J42" s="338"/>
      <c r="K42" s="338"/>
      <c r="L42" s="338"/>
      <c r="M42" s="338"/>
      <c r="N42" s="338"/>
      <c r="O42" s="338"/>
      <c r="P42" s="338"/>
      <c r="Q42" s="338"/>
      <c r="R42" s="338"/>
      <c r="S42" s="338"/>
      <c r="T42" s="338"/>
      <c r="U42" s="338"/>
    </row>
    <row r="43" spans="1:23" ht="12.75" customHeight="1" x14ac:dyDescent="0.2">
      <c r="D43" s="365">
        <f>IF(T2&gt;0,"",T2)</f>
        <v>0</v>
      </c>
      <c r="E43" s="366"/>
      <c r="F43" s="328" t="s">
        <v>157</v>
      </c>
      <c r="G43" s="329"/>
      <c r="H43" s="329"/>
      <c r="I43" s="329"/>
      <c r="J43" s="329"/>
      <c r="K43" s="329"/>
      <c r="L43" s="329"/>
      <c r="M43" s="329"/>
      <c r="N43" s="329"/>
      <c r="O43" s="329"/>
      <c r="P43" s="329"/>
      <c r="Q43" s="329"/>
      <c r="R43" s="329"/>
      <c r="S43" s="329"/>
      <c r="T43" s="329"/>
      <c r="U43" s="330"/>
    </row>
    <row r="44" spans="1:23" ht="13.5" thickBot="1" x14ac:dyDescent="0.25">
      <c r="D44" s="367"/>
      <c r="E44" s="368"/>
      <c r="F44" s="331" t="s">
        <v>167</v>
      </c>
      <c r="G44" s="332"/>
      <c r="H44" s="332"/>
      <c r="I44" s="332"/>
      <c r="J44" s="332"/>
      <c r="K44" s="332"/>
      <c r="L44" s="332"/>
      <c r="M44" s="332"/>
      <c r="N44" s="332"/>
      <c r="O44" s="332"/>
      <c r="P44" s="332"/>
      <c r="Q44" s="332"/>
      <c r="R44" s="332"/>
      <c r="S44" s="332"/>
      <c r="T44" s="332"/>
      <c r="U44" s="333"/>
    </row>
  </sheetData>
  <sheetProtection algorithmName="SHA-512" hashValue="aL93Jl+4hfRD+lNC3FWvTvLQVsZmqZd0DtlHk0nQzXju41NVT43QIBmzovHPLnfuDku2TDrxmCGyq+zx4IuTPw==" saltValue="C86TwlZGkeprzNtpJZmm3A==" spinCount="100000" sheet="1" objects="1" scenarios="1"/>
  <mergeCells count="37">
    <mergeCell ref="D43:E44"/>
    <mergeCell ref="F43:U43"/>
    <mergeCell ref="F44:U44"/>
    <mergeCell ref="M37:N37"/>
    <mergeCell ref="A37:C37"/>
    <mergeCell ref="H37:J37"/>
    <mergeCell ref="O37:Q37"/>
    <mergeCell ref="A39:C40"/>
    <mergeCell ref="D37:E37"/>
    <mergeCell ref="K37:L37"/>
    <mergeCell ref="D42:U42"/>
    <mergeCell ref="A1:C1"/>
    <mergeCell ref="D1:M1"/>
    <mergeCell ref="N1:U1"/>
    <mergeCell ref="A2:C2"/>
    <mergeCell ref="D2:M2"/>
    <mergeCell ref="N2:S2"/>
    <mergeCell ref="T2:U2"/>
    <mergeCell ref="X6:Y6"/>
    <mergeCell ref="W5:Y5"/>
    <mergeCell ref="M4:N5"/>
    <mergeCell ref="O4:P5"/>
    <mergeCell ref="Q4:S4"/>
    <mergeCell ref="C4:E4"/>
    <mergeCell ref="F3:G3"/>
    <mergeCell ref="J3:M3"/>
    <mergeCell ref="H3:I3"/>
    <mergeCell ref="D41:U41"/>
    <mergeCell ref="D39:U40"/>
    <mergeCell ref="R37:S37"/>
    <mergeCell ref="T4:U5"/>
    <mergeCell ref="O3:Q3"/>
    <mergeCell ref="A3:E3"/>
    <mergeCell ref="H4:I5"/>
    <mergeCell ref="F4:G5"/>
    <mergeCell ref="A4:B5"/>
    <mergeCell ref="J4:L4"/>
  </mergeCells>
  <phoneticPr fontId="2" type="noConversion"/>
  <conditionalFormatting sqref="S6:T6 Q36:S36 K14:K36 J6:J36 C6:F36 K6:K12 L6:M36 S7:S35">
    <cfRule type="expression" dxfId="9" priority="5" stopIfTrue="1">
      <formula>#REF!=1</formula>
    </cfRule>
  </conditionalFormatting>
  <conditionalFormatting sqref="O6:O36 A6:A36 H6:H36">
    <cfRule type="cellIs" dxfId="8" priority="6" stopIfTrue="1" operator="equal">
      <formula>1</formula>
    </cfRule>
    <cfRule type="cellIs" dxfId="7" priority="7" stopIfTrue="1" operator="equal">
      <formula>7</formula>
    </cfRule>
  </conditionalFormatting>
  <conditionalFormatting sqref="Q6:R35">
    <cfRule type="expression" dxfId="6" priority="4" stopIfTrue="1">
      <formula>#REF!=1</formula>
    </cfRule>
  </conditionalFormatting>
  <conditionalFormatting sqref="I6:J36 B25:C36 P6:Q27">
    <cfRule type="cellIs" dxfId="5" priority="1" operator="between">
      <formula>$X$7</formula>
      <formula>$Y$7</formula>
    </cfRule>
  </conditionalFormatting>
  <pageMargins left="0.39370078740157483" right="0.39370078740157483" top="0.51181102362204722" bottom="0.39370078740157483" header="0.31496062992125984" footer="0"/>
  <pageSetup paperSize="9" orientation="landscape" horizontalDpi="4294967294"/>
  <headerFooter>
    <oddHeader>&amp;RAnlage 6_x000D__x000D_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0"/>
  </sheetPr>
  <dimension ref="A1:Y45"/>
  <sheetViews>
    <sheetView showGridLines="0" showRowColHeaders="0" showZeros="0" zoomScale="130" zoomScaleNormal="130" zoomScalePageLayoutView="130" workbookViewId="0">
      <selection activeCell="C6" sqref="C6"/>
    </sheetView>
  </sheetViews>
  <sheetFormatPr baseColWidth="10" defaultRowHeight="12.75" x14ac:dyDescent="0.2"/>
  <cols>
    <col min="1" max="1" width="3.7109375" customWidth="1"/>
    <col min="2" max="2" width="6.140625" customWidth="1"/>
    <col min="3" max="3" width="5.7109375" style="2" customWidth="1"/>
    <col min="4" max="5" width="5.7109375" customWidth="1"/>
    <col min="6" max="6" width="3.42578125" customWidth="1"/>
    <col min="7" max="7" width="15.7109375" customWidth="1"/>
    <col min="8" max="8" width="3.7109375" style="2" customWidth="1"/>
    <col min="9" max="9" width="6.140625" customWidth="1"/>
    <col min="10" max="12" width="5.7109375" customWidth="1"/>
    <col min="13" max="13" width="3.42578125" style="2" customWidth="1"/>
    <col min="14" max="14" width="15.7109375" customWidth="1"/>
    <col min="15" max="15" width="3.7109375" customWidth="1"/>
    <col min="16" max="16" width="6.140625" customWidth="1"/>
    <col min="17" max="17" width="5.7109375" customWidth="1"/>
    <col min="18" max="18" width="5.7109375" style="2" customWidth="1"/>
    <col min="19" max="19" width="5.7109375" customWidth="1"/>
    <col min="20" max="20" width="3.42578125" customWidth="1"/>
    <col min="21" max="21" width="15.7109375" customWidth="1"/>
    <col min="22" max="22" width="6.140625" customWidth="1"/>
    <col min="23" max="23" width="6.42578125" customWidth="1"/>
  </cols>
  <sheetData>
    <row r="1" spans="1:25" ht="22.5" customHeight="1" thickTop="1" x14ac:dyDescent="0.2">
      <c r="A1" s="356" t="s">
        <v>63</v>
      </c>
      <c r="B1" s="357"/>
      <c r="C1" s="357"/>
      <c r="D1" s="363">
        <f>'ÜL-Daten-Erfassung'!D3</f>
        <v>0</v>
      </c>
      <c r="E1" s="363"/>
      <c r="F1" s="363"/>
      <c r="G1" s="363"/>
      <c r="H1" s="363"/>
      <c r="I1" s="363"/>
      <c r="J1" s="363"/>
      <c r="K1" s="363"/>
      <c r="L1" s="363"/>
      <c r="M1" s="363"/>
      <c r="N1" s="343"/>
      <c r="O1" s="343"/>
      <c r="P1" s="343"/>
      <c r="Q1" s="343"/>
      <c r="R1" s="343"/>
      <c r="S1" s="343"/>
      <c r="T1" s="343"/>
      <c r="U1" s="344"/>
    </row>
    <row r="2" spans="1:25" ht="23.25" customHeight="1" x14ac:dyDescent="0.2">
      <c r="A2" s="353" t="s">
        <v>37</v>
      </c>
      <c r="B2" s="354"/>
      <c r="C2" s="354"/>
      <c r="D2" s="355" t="str">
        <f>'ÜL-Daten-Erfassung'!E9&amp;", "&amp;'ÜL-Daten-Erfassung'!E10</f>
        <v xml:space="preserve">, </v>
      </c>
      <c r="E2" s="355"/>
      <c r="F2" s="355"/>
      <c r="G2" s="355"/>
      <c r="H2" s="355"/>
      <c r="I2" s="355"/>
      <c r="J2" s="355"/>
      <c r="K2" s="355"/>
      <c r="L2" s="355"/>
      <c r="M2" s="355"/>
      <c r="N2" s="347" t="s">
        <v>131</v>
      </c>
      <c r="O2" s="348"/>
      <c r="P2" s="348"/>
      <c r="Q2" s="348"/>
      <c r="R2" s="348"/>
      <c r="S2" s="348"/>
      <c r="T2" s="371">
        <f>SUM(Quartal_3!T2+U37)</f>
        <v>0</v>
      </c>
      <c r="U2" s="372"/>
    </row>
    <row r="3" spans="1:25" ht="20.25" customHeight="1" thickBot="1" x14ac:dyDescent="0.25">
      <c r="A3" s="358" t="s">
        <v>66</v>
      </c>
      <c r="B3" s="359"/>
      <c r="C3" s="359"/>
      <c r="D3" s="359"/>
      <c r="E3" s="359"/>
      <c r="F3" s="359" t="s">
        <v>69</v>
      </c>
      <c r="G3" s="360"/>
      <c r="H3" s="351" t="s">
        <v>35</v>
      </c>
      <c r="I3" s="351"/>
      <c r="J3" s="352">
        <f>Quartal_3!P35+1</f>
        <v>46296</v>
      </c>
      <c r="K3" s="361"/>
      <c r="L3" s="361"/>
      <c r="M3" s="362"/>
      <c r="N3" s="57" t="s">
        <v>19</v>
      </c>
      <c r="O3" s="323">
        <f>P36</f>
        <v>46387</v>
      </c>
      <c r="P3" s="323"/>
      <c r="Q3" s="352"/>
      <c r="R3" s="58"/>
      <c r="S3" s="59"/>
      <c r="T3" s="60"/>
      <c r="U3" s="61">
        <f>Quartal_1!U2</f>
        <v>0</v>
      </c>
    </row>
    <row r="4" spans="1:25" ht="15.75" customHeight="1" thickTop="1" x14ac:dyDescent="0.2">
      <c r="A4" s="339" t="s">
        <v>49</v>
      </c>
      <c r="B4" s="340"/>
      <c r="C4" s="341" t="s">
        <v>30</v>
      </c>
      <c r="D4" s="342"/>
      <c r="E4" s="342"/>
      <c r="F4" s="345" t="s">
        <v>36</v>
      </c>
      <c r="G4" s="346"/>
      <c r="H4" s="339" t="s">
        <v>50</v>
      </c>
      <c r="I4" s="340"/>
      <c r="J4" s="341" t="s">
        <v>30</v>
      </c>
      <c r="K4" s="342"/>
      <c r="L4" s="342"/>
      <c r="M4" s="345" t="s">
        <v>36</v>
      </c>
      <c r="N4" s="346"/>
      <c r="O4" s="339" t="s">
        <v>51</v>
      </c>
      <c r="P4" s="340"/>
      <c r="Q4" s="341" t="s">
        <v>30</v>
      </c>
      <c r="R4" s="342"/>
      <c r="S4" s="342"/>
      <c r="T4" s="345" t="s">
        <v>36</v>
      </c>
      <c r="U4" s="346"/>
    </row>
    <row r="5" spans="1:25" ht="21" customHeight="1" thickBot="1" x14ac:dyDescent="0.3">
      <c r="A5" s="274"/>
      <c r="B5" s="275"/>
      <c r="C5" s="13" t="s">
        <v>22</v>
      </c>
      <c r="D5" s="14" t="s">
        <v>19</v>
      </c>
      <c r="E5" s="15" t="s">
        <v>29</v>
      </c>
      <c r="F5" s="286"/>
      <c r="G5" s="287"/>
      <c r="H5" s="274" t="s">
        <v>27</v>
      </c>
      <c r="I5" s="275"/>
      <c r="J5" s="13" t="s">
        <v>22</v>
      </c>
      <c r="K5" s="14" t="s">
        <v>19</v>
      </c>
      <c r="L5" s="15" t="s">
        <v>29</v>
      </c>
      <c r="M5" s="286"/>
      <c r="N5" s="287"/>
      <c r="O5" s="274" t="s">
        <v>28</v>
      </c>
      <c r="P5" s="275"/>
      <c r="Q5" s="13" t="s">
        <v>22</v>
      </c>
      <c r="R5" s="14" t="s">
        <v>19</v>
      </c>
      <c r="S5" s="15" t="s">
        <v>29</v>
      </c>
      <c r="T5" s="286"/>
      <c r="U5" s="287"/>
      <c r="W5" s="364" t="s">
        <v>12</v>
      </c>
      <c r="X5" s="364"/>
      <c r="Y5" s="364"/>
    </row>
    <row r="6" spans="1:25" ht="13.5" thickTop="1" x14ac:dyDescent="0.2">
      <c r="A6" s="3">
        <f t="shared" ref="A6:A36" si="0">WEEKDAY(B6)</f>
        <v>5</v>
      </c>
      <c r="B6" s="18">
        <f>Quartal_3!P35+1</f>
        <v>46296</v>
      </c>
      <c r="C6" s="182"/>
      <c r="D6" s="9"/>
      <c r="E6" s="29" t="str">
        <f t="shared" ref="E6:E36" si="1">IF(D6="","",(D6-C6)/45*60)</f>
        <v/>
      </c>
      <c r="F6" s="33"/>
      <c r="G6" s="22" t="str">
        <f>IF(F6="","",LOOKUP(F6,'ÜL-Daten-Erfassung'!$H$3:$H$23,'ÜL-Daten-Erfassung'!$I$3:$I$23))</f>
        <v/>
      </c>
      <c r="H6" s="3">
        <f t="shared" ref="H6:H33" si="2">WEEKDAY(I6)</f>
        <v>1</v>
      </c>
      <c r="I6" s="19">
        <f>B36+1</f>
        <v>46327</v>
      </c>
      <c r="J6" s="6"/>
      <c r="K6" s="9"/>
      <c r="L6" s="29" t="str">
        <f t="shared" ref="L6:L36" si="3">IF(K6="","",(K6-J6)/45*60)</f>
        <v/>
      </c>
      <c r="M6" s="33"/>
      <c r="N6" s="22" t="str">
        <f>IF(M6="","",LOOKUP(M6,'ÜL-Daten-Erfassung'!$H$3:$H$23,'ÜL-Daten-Erfassung'!$I$3:$I$23))</f>
        <v/>
      </c>
      <c r="O6" s="3">
        <f t="shared" ref="O6:O33" si="4">WEEKDAY(P6)</f>
        <v>3</v>
      </c>
      <c r="P6" s="18">
        <f>I35+1</f>
        <v>46357</v>
      </c>
      <c r="Q6" s="6"/>
      <c r="R6" s="9"/>
      <c r="S6" s="29" t="str">
        <f t="shared" ref="S6:S36" si="5">IF(R6="","",(R6-Q6)/45*60)</f>
        <v/>
      </c>
      <c r="T6" s="33"/>
      <c r="U6" s="22" t="str">
        <f>IF(T6="","",LOOKUP(T6,'ÜL-Daten-Erfassung'!$H$3:$H$23,'ÜL-Daten-Erfassung'!$I$3:$I$23))</f>
        <v/>
      </c>
      <c r="W6" s="40" t="s">
        <v>55</v>
      </c>
      <c r="X6" s="302" t="s">
        <v>17</v>
      </c>
      <c r="Y6" s="303"/>
    </row>
    <row r="7" spans="1:25" ht="12.75" customHeight="1" x14ac:dyDescent="0.2">
      <c r="A7" s="4">
        <f t="shared" si="0"/>
        <v>6</v>
      </c>
      <c r="B7" s="19">
        <f>IF(B6&lt;&gt;"",B6+1,"")</f>
        <v>46297</v>
      </c>
      <c r="C7" s="151"/>
      <c r="D7" s="152"/>
      <c r="E7" s="30" t="str">
        <f t="shared" si="1"/>
        <v/>
      </c>
      <c r="F7" s="34"/>
      <c r="G7" s="23" t="str">
        <f>IF(F7="","",LOOKUP(F7,'ÜL-Daten-Erfassung'!$H$3:$H$23,'ÜL-Daten-Erfassung'!$I$3:$I$23))</f>
        <v/>
      </c>
      <c r="H7" s="4">
        <f t="shared" si="2"/>
        <v>2</v>
      </c>
      <c r="I7" s="19">
        <f t="shared" ref="I7:I33" si="6">I6+1</f>
        <v>46328</v>
      </c>
      <c r="J7" s="7"/>
      <c r="K7" s="10"/>
      <c r="L7" s="30" t="str">
        <f t="shared" si="3"/>
        <v/>
      </c>
      <c r="M7" s="34"/>
      <c r="N7" s="23" t="str">
        <f>IF(M7="","",LOOKUP(M7,'ÜL-Daten-Erfassung'!$H$3:$H$23,'ÜL-Daten-Erfassung'!$I$3:$I$23))</f>
        <v/>
      </c>
      <c r="O7" s="4">
        <f t="shared" si="4"/>
        <v>4</v>
      </c>
      <c r="P7" s="19">
        <f t="shared" ref="P7:P35" si="7">P6+1</f>
        <v>46358</v>
      </c>
      <c r="Q7" s="7"/>
      <c r="R7" s="10"/>
      <c r="S7" s="30" t="str">
        <f t="shared" si="5"/>
        <v/>
      </c>
      <c r="T7" s="36"/>
      <c r="U7" s="23" t="str">
        <f>IF(T7="","",LOOKUP(T7,'ÜL-Daten-Erfassung'!$H$3:$H$23,'ÜL-Daten-Erfassung'!$I$3:$I$23))</f>
        <v/>
      </c>
      <c r="W7" s="67">
        <f>Quartal_1!W7</f>
        <v>46023</v>
      </c>
      <c r="X7" s="49">
        <f>LOOKUP(W7,'ÜL-Daten-Erfassung'!H26:H30,'ÜL-Daten-Erfassung'!S26:S30)</f>
        <v>47420</v>
      </c>
      <c r="Y7" s="49">
        <f>LOOKUP(W7,'ÜL-Daten-Erfassung'!H26:H30,'ÜL-Daten-Erfassung'!T26:T30)</f>
        <v>47424</v>
      </c>
    </row>
    <row r="8" spans="1:25" x14ac:dyDescent="0.2">
      <c r="A8" s="126">
        <f t="shared" si="0"/>
        <v>7</v>
      </c>
      <c r="B8" s="19">
        <f t="shared" ref="B8:B36" si="8">B7+1</f>
        <v>46298</v>
      </c>
      <c r="C8" s="7"/>
      <c r="D8" s="10"/>
      <c r="E8" s="30" t="str">
        <f t="shared" si="1"/>
        <v/>
      </c>
      <c r="F8" s="34"/>
      <c r="G8" s="23" t="str">
        <f>IF(F8="","",LOOKUP(F8,'ÜL-Daten-Erfassung'!$H$3:$H$23,'ÜL-Daten-Erfassung'!$I$3:$I$23))</f>
        <v/>
      </c>
      <c r="H8" s="4">
        <f t="shared" si="2"/>
        <v>3</v>
      </c>
      <c r="I8" s="19">
        <f t="shared" si="6"/>
        <v>46329</v>
      </c>
      <c r="J8" s="7"/>
      <c r="K8" s="10"/>
      <c r="L8" s="30" t="str">
        <f t="shared" si="3"/>
        <v/>
      </c>
      <c r="M8" s="34"/>
      <c r="N8" s="23" t="str">
        <f>IF(M8="","",LOOKUP(M8,'ÜL-Daten-Erfassung'!$H$3:$H$23,'ÜL-Daten-Erfassung'!$I$3:$I$23))</f>
        <v/>
      </c>
      <c r="O8" s="4">
        <f t="shared" si="4"/>
        <v>5</v>
      </c>
      <c r="P8" s="19">
        <f t="shared" si="7"/>
        <v>46359</v>
      </c>
      <c r="Q8" s="7"/>
      <c r="R8" s="10"/>
      <c r="S8" s="30" t="str">
        <f t="shared" si="5"/>
        <v/>
      </c>
      <c r="T8" s="36"/>
      <c r="U8" s="23" t="str">
        <f>IF(T8="","",LOOKUP(T8,'ÜL-Daten-Erfassung'!$H$3:$H$23,'ÜL-Daten-Erfassung'!$I$3:$I$23))</f>
        <v/>
      </c>
      <c r="W8" s="54"/>
      <c r="X8" s="302" t="s">
        <v>18</v>
      </c>
      <c r="Y8" s="303"/>
    </row>
    <row r="9" spans="1:25" x14ac:dyDescent="0.2">
      <c r="A9" s="4">
        <f t="shared" si="0"/>
        <v>1</v>
      </c>
      <c r="B9" s="19">
        <f t="shared" si="8"/>
        <v>46299</v>
      </c>
      <c r="C9" s="7"/>
      <c r="D9" s="10"/>
      <c r="E9" s="30" t="str">
        <f t="shared" si="1"/>
        <v/>
      </c>
      <c r="F9" s="34"/>
      <c r="G9" s="23" t="str">
        <f>IF(F9="","",LOOKUP(F9,'ÜL-Daten-Erfassung'!$H$3:$H$23,'ÜL-Daten-Erfassung'!$I$3:$I$23))</f>
        <v/>
      </c>
      <c r="H9" s="4">
        <f t="shared" si="2"/>
        <v>4</v>
      </c>
      <c r="I9" s="19">
        <f t="shared" si="6"/>
        <v>46330</v>
      </c>
      <c r="J9" s="7"/>
      <c r="K9" s="10"/>
      <c r="L9" s="30" t="str">
        <f t="shared" si="3"/>
        <v/>
      </c>
      <c r="M9" s="34"/>
      <c r="N9" s="23" t="str">
        <f>IF(M9="","",LOOKUP(M9,'ÜL-Daten-Erfassung'!$H$3:$H$23,'ÜL-Daten-Erfassung'!$I$3:$I$23))</f>
        <v/>
      </c>
      <c r="O9" s="4">
        <f t="shared" si="4"/>
        <v>6</v>
      </c>
      <c r="P9" s="19">
        <f t="shared" si="7"/>
        <v>46360</v>
      </c>
      <c r="Q9" s="7"/>
      <c r="R9" s="10"/>
      <c r="S9" s="30" t="str">
        <f t="shared" si="5"/>
        <v/>
      </c>
      <c r="T9" s="36"/>
      <c r="U9" s="23" t="str">
        <f>IF(T9="","",LOOKUP(T9,'ÜL-Daten-Erfassung'!$H$3:$H$23,'ÜL-Daten-Erfassung'!$I$3:$I$23))</f>
        <v/>
      </c>
      <c r="W9" s="54"/>
      <c r="X9" s="49">
        <f>LOOKUP(W7,'ÜL-Daten-Erfassung'!H26:H30,'ÜL-Daten-Erfassung'!U26:U30)</f>
        <v>47476</v>
      </c>
      <c r="Y9" s="49">
        <f>LOOKUP(W7,'ÜL-Daten-Erfassung'!H26:H30,'ÜL-Daten-Erfassung'!V26:V30)</f>
        <v>47487</v>
      </c>
    </row>
    <row r="10" spans="1:25" x14ac:dyDescent="0.2">
      <c r="A10" s="4">
        <f t="shared" si="0"/>
        <v>2</v>
      </c>
      <c r="B10" s="19">
        <f t="shared" si="8"/>
        <v>46300</v>
      </c>
      <c r="C10" s="7"/>
      <c r="D10" s="10"/>
      <c r="E10" s="30" t="str">
        <f t="shared" si="1"/>
        <v/>
      </c>
      <c r="F10" s="34"/>
      <c r="G10" s="23" t="str">
        <f>IF(F10="","",LOOKUP(F10,'ÜL-Daten-Erfassung'!$H$3:$H$23,'ÜL-Daten-Erfassung'!$I$3:$I$23))</f>
        <v/>
      </c>
      <c r="H10" s="4">
        <f t="shared" si="2"/>
        <v>5</v>
      </c>
      <c r="I10" s="19">
        <f t="shared" si="6"/>
        <v>46331</v>
      </c>
      <c r="J10" s="7"/>
      <c r="K10" s="10"/>
      <c r="L10" s="30" t="str">
        <f t="shared" si="3"/>
        <v/>
      </c>
      <c r="M10" s="34"/>
      <c r="N10" s="23" t="str">
        <f>IF(M10="","",LOOKUP(M10,'ÜL-Daten-Erfassung'!$H$3:$H$23,'ÜL-Daten-Erfassung'!$I$3:$I$23))</f>
        <v/>
      </c>
      <c r="O10" s="4">
        <f t="shared" si="4"/>
        <v>7</v>
      </c>
      <c r="P10" s="19">
        <f t="shared" si="7"/>
        <v>46361</v>
      </c>
      <c r="Q10" s="147"/>
      <c r="R10" s="10"/>
      <c r="S10" s="30" t="str">
        <f t="shared" si="5"/>
        <v/>
      </c>
      <c r="T10" s="36"/>
      <c r="U10" s="23" t="str">
        <f>IF(T10="","",LOOKUP(T10,'ÜL-Daten-Erfassung'!$H$3:$H$23,'ÜL-Daten-Erfassung'!$I$3:$I$23))</f>
        <v/>
      </c>
    </row>
    <row r="11" spans="1:25" ht="12.75" customHeight="1" x14ac:dyDescent="0.2">
      <c r="A11" s="4">
        <f t="shared" si="0"/>
        <v>3</v>
      </c>
      <c r="B11" s="19">
        <f t="shared" si="8"/>
        <v>46301</v>
      </c>
      <c r="C11" s="7"/>
      <c r="D11" s="10"/>
      <c r="E11" s="30" t="str">
        <f t="shared" si="1"/>
        <v/>
      </c>
      <c r="F11" s="34"/>
      <c r="G11" s="23" t="str">
        <f>IF(F11="","",LOOKUP(F11,'ÜL-Daten-Erfassung'!$H$3:$H$23,'ÜL-Daten-Erfassung'!$I$3:$I$23))</f>
        <v/>
      </c>
      <c r="H11" s="4">
        <f t="shared" si="2"/>
        <v>6</v>
      </c>
      <c r="I11" s="19">
        <f t="shared" si="6"/>
        <v>46332</v>
      </c>
      <c r="J11" s="7"/>
      <c r="K11" s="10"/>
      <c r="L11" s="30" t="str">
        <f t="shared" si="3"/>
        <v/>
      </c>
      <c r="M11" s="34"/>
      <c r="N11" s="23" t="str">
        <f>IF(M11="","",LOOKUP(M11,'ÜL-Daten-Erfassung'!$H$3:$H$23,'ÜL-Daten-Erfassung'!$I$3:$I$23))</f>
        <v/>
      </c>
      <c r="O11" s="4">
        <f t="shared" si="4"/>
        <v>1</v>
      </c>
      <c r="P11" s="19">
        <f t="shared" si="7"/>
        <v>46362</v>
      </c>
      <c r="Q11" s="7"/>
      <c r="R11" s="10"/>
      <c r="S11" s="30" t="str">
        <f t="shared" si="5"/>
        <v/>
      </c>
      <c r="T11" s="36"/>
      <c r="U11" s="23" t="str">
        <f>IF(T11="","",LOOKUP(T11,'ÜL-Daten-Erfassung'!$H$3:$H$23,'ÜL-Daten-Erfassung'!$I$3:$I$23))</f>
        <v/>
      </c>
      <c r="W11" s="38"/>
    </row>
    <row r="12" spans="1:25" x14ac:dyDescent="0.2">
      <c r="A12" s="4">
        <f t="shared" si="0"/>
        <v>4</v>
      </c>
      <c r="B12" s="19">
        <f t="shared" si="8"/>
        <v>46302</v>
      </c>
      <c r="C12" s="7"/>
      <c r="D12" s="10"/>
      <c r="E12" s="30" t="str">
        <f t="shared" si="1"/>
        <v/>
      </c>
      <c r="F12" s="34"/>
      <c r="G12" s="23" t="str">
        <f>IF(F12="","",LOOKUP(F12,'ÜL-Daten-Erfassung'!$H$3:$H$23,'ÜL-Daten-Erfassung'!$I$3:$I$23))</f>
        <v/>
      </c>
      <c r="H12" s="4">
        <f t="shared" si="2"/>
        <v>7</v>
      </c>
      <c r="I12" s="19">
        <f t="shared" si="6"/>
        <v>46333</v>
      </c>
      <c r="J12" s="7"/>
      <c r="K12" s="10"/>
      <c r="L12" s="30" t="str">
        <f t="shared" si="3"/>
        <v/>
      </c>
      <c r="M12" s="34"/>
      <c r="N12" s="23" t="str">
        <f>IF(M12="","",LOOKUP(M12,'ÜL-Daten-Erfassung'!$H$3:$H$23,'ÜL-Daten-Erfassung'!$I$3:$I$23))</f>
        <v/>
      </c>
      <c r="O12" s="4">
        <f t="shared" si="4"/>
        <v>2</v>
      </c>
      <c r="P12" s="19">
        <f t="shared" si="7"/>
        <v>46363</v>
      </c>
      <c r="Q12" s="7"/>
      <c r="R12" s="10"/>
      <c r="S12" s="30" t="str">
        <f t="shared" si="5"/>
        <v/>
      </c>
      <c r="T12" s="36"/>
      <c r="U12" s="23" t="str">
        <f>IF(T12="","",LOOKUP(T12,'ÜL-Daten-Erfassung'!$H$3:$H$23,'ÜL-Daten-Erfassung'!$I$3:$I$23))</f>
        <v/>
      </c>
      <c r="W12" s="38"/>
    </row>
    <row r="13" spans="1:25" x14ac:dyDescent="0.2">
      <c r="A13" s="4">
        <f t="shared" si="0"/>
        <v>5</v>
      </c>
      <c r="B13" s="19">
        <f t="shared" si="8"/>
        <v>46303</v>
      </c>
      <c r="C13" s="7"/>
      <c r="D13" s="10"/>
      <c r="E13" s="30" t="str">
        <f t="shared" si="1"/>
        <v/>
      </c>
      <c r="F13" s="34"/>
      <c r="G13" s="23" t="str">
        <f>IF(F13="","",LOOKUP(F13,'ÜL-Daten-Erfassung'!$H$3:$H$23,'ÜL-Daten-Erfassung'!$I$3:$I$23))</f>
        <v/>
      </c>
      <c r="H13" s="4">
        <f t="shared" si="2"/>
        <v>1</v>
      </c>
      <c r="I13" s="19">
        <f t="shared" si="6"/>
        <v>46334</v>
      </c>
      <c r="J13" s="7"/>
      <c r="K13" s="10"/>
      <c r="L13" s="30" t="str">
        <f t="shared" si="3"/>
        <v/>
      </c>
      <c r="M13" s="34"/>
      <c r="N13" s="23" t="str">
        <f>IF(M13="","",LOOKUP(M13,'ÜL-Daten-Erfassung'!$H$3:$H$23,'ÜL-Daten-Erfassung'!$I$3:$I$23))</f>
        <v/>
      </c>
      <c r="O13" s="4">
        <f t="shared" si="4"/>
        <v>3</v>
      </c>
      <c r="P13" s="19">
        <f t="shared" si="7"/>
        <v>46364</v>
      </c>
      <c r="Q13" s="7"/>
      <c r="R13" s="148"/>
      <c r="S13" s="30" t="str">
        <f t="shared" si="5"/>
        <v/>
      </c>
      <c r="T13" s="36"/>
      <c r="U13" s="23" t="str">
        <f>IF(T13="","",LOOKUP(T13,'ÜL-Daten-Erfassung'!$H$3:$H$23,'ÜL-Daten-Erfassung'!$I$3:$I$23))</f>
        <v/>
      </c>
      <c r="W13" s="38"/>
    </row>
    <row r="14" spans="1:25" x14ac:dyDescent="0.2">
      <c r="A14" s="4">
        <f t="shared" si="0"/>
        <v>6</v>
      </c>
      <c r="B14" s="19">
        <f t="shared" si="8"/>
        <v>46304</v>
      </c>
      <c r="C14" s="151"/>
      <c r="D14" s="10"/>
      <c r="E14" s="30" t="str">
        <f t="shared" si="1"/>
        <v/>
      </c>
      <c r="F14" s="34"/>
      <c r="G14" s="23" t="str">
        <f>IF(F14="","",LOOKUP(F14,'ÜL-Daten-Erfassung'!$H$3:$H$23,'ÜL-Daten-Erfassung'!$I$3:$I$23))</f>
        <v/>
      </c>
      <c r="H14" s="4">
        <f t="shared" si="2"/>
        <v>2</v>
      </c>
      <c r="I14" s="19">
        <f t="shared" si="6"/>
        <v>46335</v>
      </c>
      <c r="J14" s="7"/>
      <c r="K14" s="10"/>
      <c r="L14" s="30" t="str">
        <f t="shared" si="3"/>
        <v/>
      </c>
      <c r="M14" s="34"/>
      <c r="N14" s="23" t="str">
        <f>IF(M14="","",LOOKUP(M14,'ÜL-Daten-Erfassung'!$H$3:$H$23,'ÜL-Daten-Erfassung'!$I$3:$I$23))</f>
        <v/>
      </c>
      <c r="O14" s="4">
        <f t="shared" si="4"/>
        <v>4</v>
      </c>
      <c r="P14" s="19">
        <f t="shared" si="7"/>
        <v>46365</v>
      </c>
      <c r="Q14" s="7"/>
      <c r="R14" s="10"/>
      <c r="S14" s="30" t="str">
        <f t="shared" si="5"/>
        <v/>
      </c>
      <c r="T14" s="36"/>
      <c r="U14" s="23" t="str">
        <f>IF(T14="","",LOOKUP(T14,'ÜL-Daten-Erfassung'!$H$3:$H$23,'ÜL-Daten-Erfassung'!$I$3:$I$23))</f>
        <v/>
      </c>
      <c r="W14" s="38"/>
    </row>
    <row r="15" spans="1:25" x14ac:dyDescent="0.2">
      <c r="A15" s="4">
        <f t="shared" si="0"/>
        <v>7</v>
      </c>
      <c r="B15" s="19">
        <f t="shared" si="8"/>
        <v>46305</v>
      </c>
      <c r="C15" s="7"/>
      <c r="D15" s="10"/>
      <c r="E15" s="30" t="str">
        <f t="shared" si="1"/>
        <v/>
      </c>
      <c r="F15" s="34"/>
      <c r="G15" s="23" t="str">
        <f>IF(F15="","",LOOKUP(F15,'ÜL-Daten-Erfassung'!$H$3:$H$23,'ÜL-Daten-Erfassung'!$I$3:$I$23))</f>
        <v/>
      </c>
      <c r="H15" s="4">
        <f t="shared" si="2"/>
        <v>3</v>
      </c>
      <c r="I15" s="19">
        <f t="shared" si="6"/>
        <v>46336</v>
      </c>
      <c r="J15" s="7"/>
      <c r="K15" s="10"/>
      <c r="L15" s="30" t="str">
        <f t="shared" si="3"/>
        <v/>
      </c>
      <c r="M15" s="34"/>
      <c r="N15" s="23" t="str">
        <f>IF(M15="","",LOOKUP(M15,'ÜL-Daten-Erfassung'!$H$3:$H$23,'ÜL-Daten-Erfassung'!$I$3:$I$23))</f>
        <v/>
      </c>
      <c r="O15" s="4">
        <f t="shared" si="4"/>
        <v>5</v>
      </c>
      <c r="P15" s="19">
        <f t="shared" si="7"/>
        <v>46366</v>
      </c>
      <c r="Q15" s="7"/>
      <c r="R15" s="10"/>
      <c r="S15" s="30" t="str">
        <f t="shared" si="5"/>
        <v/>
      </c>
      <c r="T15" s="36"/>
      <c r="U15" s="23" t="str">
        <f>IF(T15="","",LOOKUP(T15,'ÜL-Daten-Erfassung'!$H$3:$H$23,'ÜL-Daten-Erfassung'!$I$3:$I$23))</f>
        <v/>
      </c>
      <c r="W15" s="38"/>
    </row>
    <row r="16" spans="1:25" x14ac:dyDescent="0.2">
      <c r="A16" s="4">
        <f t="shared" si="0"/>
        <v>1</v>
      </c>
      <c r="B16" s="19">
        <f t="shared" si="8"/>
        <v>46306</v>
      </c>
      <c r="C16" s="7"/>
      <c r="D16" s="10"/>
      <c r="E16" s="30" t="str">
        <f t="shared" si="1"/>
        <v/>
      </c>
      <c r="F16" s="34"/>
      <c r="G16" s="23" t="str">
        <f>IF(F16="","",LOOKUP(F16,'ÜL-Daten-Erfassung'!$H$3:$H$23,'ÜL-Daten-Erfassung'!$I$3:$I$23))</f>
        <v/>
      </c>
      <c r="H16" s="4">
        <f t="shared" si="2"/>
        <v>4</v>
      </c>
      <c r="I16" s="19">
        <f t="shared" si="6"/>
        <v>46337</v>
      </c>
      <c r="J16" s="7"/>
      <c r="K16" s="10"/>
      <c r="L16" s="30" t="str">
        <f t="shared" si="3"/>
        <v/>
      </c>
      <c r="M16" s="34"/>
      <c r="N16" s="23" t="str">
        <f>IF(M16="","",LOOKUP(M16,'ÜL-Daten-Erfassung'!$H$3:$H$23,'ÜL-Daten-Erfassung'!$I$3:$I$23))</f>
        <v/>
      </c>
      <c r="O16" s="4">
        <f t="shared" si="4"/>
        <v>6</v>
      </c>
      <c r="P16" s="19">
        <f t="shared" si="7"/>
        <v>46367</v>
      </c>
      <c r="Q16" s="7"/>
      <c r="R16" s="10"/>
      <c r="S16" s="30" t="str">
        <f t="shared" si="5"/>
        <v/>
      </c>
      <c r="T16" s="36"/>
      <c r="U16" s="23" t="str">
        <f>IF(T16="","",LOOKUP(T16,'ÜL-Daten-Erfassung'!$H$3:$H$23,'ÜL-Daten-Erfassung'!$I$3:$I$23))</f>
        <v/>
      </c>
      <c r="W16" s="38"/>
    </row>
    <row r="17" spans="1:24" x14ac:dyDescent="0.2">
      <c r="A17" s="4">
        <f t="shared" si="0"/>
        <v>2</v>
      </c>
      <c r="B17" s="19">
        <f t="shared" si="8"/>
        <v>46307</v>
      </c>
      <c r="C17" s="7"/>
      <c r="D17" s="10"/>
      <c r="E17" s="30" t="str">
        <f t="shared" si="1"/>
        <v/>
      </c>
      <c r="F17" s="34"/>
      <c r="G17" s="23" t="str">
        <f>IF(F17="","",LOOKUP(F17,'ÜL-Daten-Erfassung'!$H$3:$H$23,'ÜL-Daten-Erfassung'!$I$3:$I$23))</f>
        <v/>
      </c>
      <c r="H17" s="4">
        <f t="shared" si="2"/>
        <v>5</v>
      </c>
      <c r="I17" s="19">
        <f t="shared" si="6"/>
        <v>46338</v>
      </c>
      <c r="J17" s="7"/>
      <c r="K17" s="10"/>
      <c r="L17" s="30" t="str">
        <f t="shared" si="3"/>
        <v/>
      </c>
      <c r="M17" s="34"/>
      <c r="N17" s="23" t="str">
        <f>IF(M17="","",LOOKUP(M17,'ÜL-Daten-Erfassung'!$H$3:$H$23,'ÜL-Daten-Erfassung'!$I$3:$I$23))</f>
        <v/>
      </c>
      <c r="O17" s="4">
        <f t="shared" si="4"/>
        <v>7</v>
      </c>
      <c r="P17" s="19">
        <f t="shared" si="7"/>
        <v>46368</v>
      </c>
      <c r="Q17" s="7"/>
      <c r="R17" s="10"/>
      <c r="S17" s="30" t="str">
        <f t="shared" si="5"/>
        <v/>
      </c>
      <c r="T17" s="36"/>
      <c r="U17" s="23" t="str">
        <f>IF(T17="","",LOOKUP(T17,'ÜL-Daten-Erfassung'!$H$3:$H$23,'ÜL-Daten-Erfassung'!$I$3:$I$23))</f>
        <v/>
      </c>
      <c r="W17" s="38"/>
    </row>
    <row r="18" spans="1:24" x14ac:dyDescent="0.2">
      <c r="A18" s="4">
        <f t="shared" si="0"/>
        <v>3</v>
      </c>
      <c r="B18" s="19">
        <f t="shared" si="8"/>
        <v>46308</v>
      </c>
      <c r="C18" s="7"/>
      <c r="D18" s="10"/>
      <c r="E18" s="30" t="str">
        <f t="shared" si="1"/>
        <v/>
      </c>
      <c r="F18" s="34"/>
      <c r="G18" s="23" t="str">
        <f>IF(F18="","",LOOKUP(F18,'ÜL-Daten-Erfassung'!$H$3:$H$23,'ÜL-Daten-Erfassung'!$I$3:$I$23))</f>
        <v/>
      </c>
      <c r="H18" s="4">
        <f t="shared" si="2"/>
        <v>6</v>
      </c>
      <c r="I18" s="19">
        <f t="shared" si="6"/>
        <v>46339</v>
      </c>
      <c r="J18" s="7"/>
      <c r="K18" s="10"/>
      <c r="L18" s="30" t="str">
        <f t="shared" si="3"/>
        <v/>
      </c>
      <c r="M18" s="34"/>
      <c r="N18" s="23" t="str">
        <f>IF(M18="","",LOOKUP(M18,'ÜL-Daten-Erfassung'!$H$3:$H$23,'ÜL-Daten-Erfassung'!$I$3:$I$23))</f>
        <v/>
      </c>
      <c r="O18" s="4">
        <f t="shared" si="4"/>
        <v>1</v>
      </c>
      <c r="P18" s="19">
        <f t="shared" si="7"/>
        <v>46369</v>
      </c>
      <c r="Q18" s="7"/>
      <c r="R18" s="10"/>
      <c r="S18" s="30" t="str">
        <f t="shared" si="5"/>
        <v/>
      </c>
      <c r="T18" s="36"/>
      <c r="U18" s="23" t="str">
        <f>IF(T18="","",LOOKUP(T18,'ÜL-Daten-Erfassung'!$H$3:$H$23,'ÜL-Daten-Erfassung'!$I$3:$I$23))</f>
        <v/>
      </c>
      <c r="W18" s="38"/>
      <c r="X18" s="144"/>
    </row>
    <row r="19" spans="1:24" x14ac:dyDescent="0.2">
      <c r="A19" s="4">
        <f t="shared" si="0"/>
        <v>4</v>
      </c>
      <c r="B19" s="19">
        <f t="shared" si="8"/>
        <v>46309</v>
      </c>
      <c r="C19" s="7"/>
      <c r="D19" s="10"/>
      <c r="E19" s="30" t="str">
        <f t="shared" si="1"/>
        <v/>
      </c>
      <c r="F19" s="34"/>
      <c r="G19" s="23" t="str">
        <f>IF(F19="","",LOOKUP(F19,'ÜL-Daten-Erfassung'!$H$3:$H$23,'ÜL-Daten-Erfassung'!$I$3:$I$23))</f>
        <v/>
      </c>
      <c r="H19" s="4">
        <f t="shared" si="2"/>
        <v>7</v>
      </c>
      <c r="I19" s="19">
        <f t="shared" si="6"/>
        <v>46340</v>
      </c>
      <c r="J19" s="7"/>
      <c r="K19" s="10"/>
      <c r="L19" s="30" t="str">
        <f t="shared" si="3"/>
        <v/>
      </c>
      <c r="M19" s="34"/>
      <c r="N19" s="23" t="str">
        <f>IF(M19="","",LOOKUP(M19,'ÜL-Daten-Erfassung'!$H$3:$H$23,'ÜL-Daten-Erfassung'!$I$3:$I$23))</f>
        <v/>
      </c>
      <c r="O19" s="4">
        <f t="shared" si="4"/>
        <v>2</v>
      </c>
      <c r="P19" s="19">
        <f t="shared" si="7"/>
        <v>46370</v>
      </c>
      <c r="Q19" s="7"/>
      <c r="R19" s="10"/>
      <c r="S19" s="30" t="str">
        <f t="shared" si="5"/>
        <v/>
      </c>
      <c r="T19" s="36"/>
      <c r="U19" s="23" t="str">
        <f>IF(T19="","",LOOKUP(T19,'ÜL-Daten-Erfassung'!$H$3:$H$23,'ÜL-Daten-Erfassung'!$I$3:$I$23))</f>
        <v/>
      </c>
      <c r="W19" s="38"/>
    </row>
    <row r="20" spans="1:24" x14ac:dyDescent="0.2">
      <c r="A20" s="4">
        <f t="shared" si="0"/>
        <v>5</v>
      </c>
      <c r="B20" s="19">
        <f t="shared" si="8"/>
        <v>46310</v>
      </c>
      <c r="C20" s="7"/>
      <c r="D20" s="10"/>
      <c r="E20" s="30" t="str">
        <f t="shared" si="1"/>
        <v/>
      </c>
      <c r="F20" s="34"/>
      <c r="G20" s="23" t="str">
        <f>IF(F20="","",LOOKUP(F20,'ÜL-Daten-Erfassung'!$H$3:$H$23,'ÜL-Daten-Erfassung'!$I$3:$I$23))</f>
        <v/>
      </c>
      <c r="H20" s="4">
        <f t="shared" si="2"/>
        <v>1</v>
      </c>
      <c r="I20" s="19">
        <f t="shared" si="6"/>
        <v>46341</v>
      </c>
      <c r="J20" s="7"/>
      <c r="K20" s="10"/>
      <c r="L20" s="30" t="str">
        <f t="shared" si="3"/>
        <v/>
      </c>
      <c r="M20" s="34"/>
      <c r="N20" s="23" t="str">
        <f>IF(M20="","",LOOKUP(M20,'ÜL-Daten-Erfassung'!$H$3:$H$23,'ÜL-Daten-Erfassung'!$I$3:$I$23))</f>
        <v/>
      </c>
      <c r="O20" s="4">
        <f t="shared" si="4"/>
        <v>3</v>
      </c>
      <c r="P20" s="19">
        <f t="shared" si="7"/>
        <v>46371</v>
      </c>
      <c r="Q20" s="7"/>
      <c r="R20" s="10"/>
      <c r="S20" s="30" t="str">
        <f t="shared" si="5"/>
        <v/>
      </c>
      <c r="T20" s="36"/>
      <c r="U20" s="23" t="str">
        <f>IF(T20="","",LOOKUP(T20,'ÜL-Daten-Erfassung'!$H$3:$H$23,'ÜL-Daten-Erfassung'!$I$3:$I$23))</f>
        <v/>
      </c>
      <c r="W20" s="38"/>
    </row>
    <row r="21" spans="1:24" x14ac:dyDescent="0.2">
      <c r="A21" s="4">
        <f t="shared" si="0"/>
        <v>6</v>
      </c>
      <c r="B21" s="19">
        <f t="shared" si="8"/>
        <v>46311</v>
      </c>
      <c r="C21" s="7"/>
      <c r="D21" s="10"/>
      <c r="E21" s="30" t="str">
        <f t="shared" si="1"/>
        <v/>
      </c>
      <c r="F21" s="34"/>
      <c r="G21" s="23" t="str">
        <f>IF(F21="","",LOOKUP(F21,'ÜL-Daten-Erfassung'!$H$3:$H$23,'ÜL-Daten-Erfassung'!$I$3:$I$23))</f>
        <v/>
      </c>
      <c r="H21" s="4">
        <f t="shared" si="2"/>
        <v>2</v>
      </c>
      <c r="I21" s="19">
        <f t="shared" si="6"/>
        <v>46342</v>
      </c>
      <c r="J21" s="7"/>
      <c r="K21" s="10"/>
      <c r="L21" s="30" t="str">
        <f t="shared" si="3"/>
        <v/>
      </c>
      <c r="M21" s="34"/>
      <c r="N21" s="23" t="str">
        <f>IF(M21="","",LOOKUP(M21,'ÜL-Daten-Erfassung'!$H$3:$H$23,'ÜL-Daten-Erfassung'!$I$3:$I$23))</f>
        <v/>
      </c>
      <c r="O21" s="4">
        <f t="shared" si="4"/>
        <v>4</v>
      </c>
      <c r="P21" s="19">
        <f t="shared" si="7"/>
        <v>46372</v>
      </c>
      <c r="Q21" s="7"/>
      <c r="R21" s="10"/>
      <c r="S21" s="30" t="str">
        <f t="shared" si="5"/>
        <v/>
      </c>
      <c r="T21" s="36"/>
      <c r="U21" s="23" t="str">
        <f>IF(T21="","",LOOKUP(T21,'ÜL-Daten-Erfassung'!$H$3:$H$23,'ÜL-Daten-Erfassung'!$I$3:$I$23))</f>
        <v/>
      </c>
      <c r="W21" s="38"/>
    </row>
    <row r="22" spans="1:24" x14ac:dyDescent="0.2">
      <c r="A22" s="4">
        <f t="shared" si="0"/>
        <v>7</v>
      </c>
      <c r="B22" s="19">
        <f t="shared" si="8"/>
        <v>46312</v>
      </c>
      <c r="C22" s="7"/>
      <c r="D22" s="10"/>
      <c r="E22" s="30" t="str">
        <f t="shared" si="1"/>
        <v/>
      </c>
      <c r="F22" s="34"/>
      <c r="G22" s="23" t="str">
        <f>IF(F22="","",LOOKUP(F22,'ÜL-Daten-Erfassung'!$H$3:$H$23,'ÜL-Daten-Erfassung'!$I$3:$I$23))</f>
        <v/>
      </c>
      <c r="H22" s="4">
        <f t="shared" si="2"/>
        <v>3</v>
      </c>
      <c r="I22" s="19">
        <f t="shared" si="6"/>
        <v>46343</v>
      </c>
      <c r="J22" s="7"/>
      <c r="K22" s="10"/>
      <c r="L22" s="30" t="str">
        <f t="shared" si="3"/>
        <v/>
      </c>
      <c r="M22" s="34"/>
      <c r="N22" s="23" t="str">
        <f>IF(M22="","",LOOKUP(M22,'ÜL-Daten-Erfassung'!$H$3:$H$23,'ÜL-Daten-Erfassung'!$I$3:$I$23))</f>
        <v/>
      </c>
      <c r="O22" s="4">
        <f t="shared" si="4"/>
        <v>5</v>
      </c>
      <c r="P22" s="19">
        <f t="shared" si="7"/>
        <v>46373</v>
      </c>
      <c r="Q22" s="7"/>
      <c r="R22" s="10"/>
      <c r="S22" s="30" t="str">
        <f t="shared" si="5"/>
        <v/>
      </c>
      <c r="T22" s="36"/>
      <c r="U22" s="23" t="str">
        <f>IF(T22="","",LOOKUP(T22,'ÜL-Daten-Erfassung'!$H$3:$H$23,'ÜL-Daten-Erfassung'!$I$3:$I$23))</f>
        <v/>
      </c>
    </row>
    <row r="23" spans="1:24" x14ac:dyDescent="0.2">
      <c r="A23" s="4">
        <f t="shared" si="0"/>
        <v>1</v>
      </c>
      <c r="B23" s="19">
        <f t="shared" si="8"/>
        <v>46313</v>
      </c>
      <c r="C23" s="7"/>
      <c r="D23" s="10"/>
      <c r="E23" s="30" t="str">
        <f t="shared" si="1"/>
        <v/>
      </c>
      <c r="F23" s="34"/>
      <c r="G23" s="23" t="str">
        <f>IF(F23="","",LOOKUP(F23,'ÜL-Daten-Erfassung'!$H$3:$H$23,'ÜL-Daten-Erfassung'!$I$3:$I$23))</f>
        <v/>
      </c>
      <c r="H23" s="4">
        <f t="shared" si="2"/>
        <v>4</v>
      </c>
      <c r="I23" s="19">
        <f t="shared" si="6"/>
        <v>46344</v>
      </c>
      <c r="J23" s="7"/>
      <c r="K23" s="10"/>
      <c r="L23" s="30" t="str">
        <f t="shared" si="3"/>
        <v/>
      </c>
      <c r="M23" s="34"/>
      <c r="N23" s="23" t="str">
        <f>IF(M23="","",LOOKUP(M23,'ÜL-Daten-Erfassung'!$H$3:$H$23,'ÜL-Daten-Erfassung'!$I$3:$I$23))</f>
        <v/>
      </c>
      <c r="O23" s="4">
        <f t="shared" si="4"/>
        <v>6</v>
      </c>
      <c r="P23" s="19">
        <f t="shared" si="7"/>
        <v>46374</v>
      </c>
      <c r="Q23" s="7"/>
      <c r="R23" s="10"/>
      <c r="S23" s="30" t="str">
        <f t="shared" si="5"/>
        <v/>
      </c>
      <c r="T23" s="36"/>
      <c r="U23" s="23" t="str">
        <f>IF(T23="","",LOOKUP(T23,'ÜL-Daten-Erfassung'!$H$3:$H$23,'ÜL-Daten-Erfassung'!$I$3:$I$23))</f>
        <v/>
      </c>
    </row>
    <row r="24" spans="1:24" x14ac:dyDescent="0.2">
      <c r="A24" s="4">
        <f t="shared" si="0"/>
        <v>2</v>
      </c>
      <c r="B24" s="19">
        <f t="shared" si="8"/>
        <v>46314</v>
      </c>
      <c r="C24" s="7"/>
      <c r="D24" s="10"/>
      <c r="E24" s="30" t="str">
        <f t="shared" si="1"/>
        <v/>
      </c>
      <c r="F24" s="34"/>
      <c r="G24" s="23" t="str">
        <f>IF(F24="","",LOOKUP(F24,'ÜL-Daten-Erfassung'!$H$3:$H$23,'ÜL-Daten-Erfassung'!$I$3:$I$23))</f>
        <v/>
      </c>
      <c r="H24" s="4">
        <f t="shared" si="2"/>
        <v>5</v>
      </c>
      <c r="I24" s="19">
        <f t="shared" si="6"/>
        <v>46345</v>
      </c>
      <c r="J24" s="7"/>
      <c r="K24" s="10"/>
      <c r="L24" s="30" t="str">
        <f t="shared" si="3"/>
        <v/>
      </c>
      <c r="M24" s="34"/>
      <c r="N24" s="23" t="str">
        <f>IF(M24="","",LOOKUP(M24,'ÜL-Daten-Erfassung'!$H$3:$H$23,'ÜL-Daten-Erfassung'!$I$3:$I$23))</f>
        <v/>
      </c>
      <c r="O24" s="4">
        <f t="shared" si="4"/>
        <v>7</v>
      </c>
      <c r="P24" s="19">
        <f t="shared" si="7"/>
        <v>46375</v>
      </c>
      <c r="Q24" s="7"/>
      <c r="R24" s="10"/>
      <c r="S24" s="30" t="str">
        <f t="shared" si="5"/>
        <v/>
      </c>
      <c r="T24" s="36"/>
      <c r="U24" s="23" t="str">
        <f>IF(T24="","",LOOKUP(T24,'ÜL-Daten-Erfassung'!$H$3:$H$23,'ÜL-Daten-Erfassung'!$I$3:$I$23))</f>
        <v/>
      </c>
    </row>
    <row r="25" spans="1:24" x14ac:dyDescent="0.2">
      <c r="A25" s="4">
        <f t="shared" si="0"/>
        <v>3</v>
      </c>
      <c r="B25" s="19">
        <f t="shared" si="8"/>
        <v>46315</v>
      </c>
      <c r="C25" s="7"/>
      <c r="D25" s="10"/>
      <c r="E25" s="30" t="str">
        <f t="shared" si="1"/>
        <v/>
      </c>
      <c r="F25" s="34"/>
      <c r="G25" s="23" t="str">
        <f>IF(F25="","",LOOKUP(F25,'ÜL-Daten-Erfassung'!$H$3:$H$23,'ÜL-Daten-Erfassung'!$I$3:$I$23))</f>
        <v/>
      </c>
      <c r="H25" s="4">
        <f t="shared" si="2"/>
        <v>6</v>
      </c>
      <c r="I25" s="19">
        <f t="shared" si="6"/>
        <v>46346</v>
      </c>
      <c r="J25" s="7"/>
      <c r="K25" s="10"/>
      <c r="L25" s="30" t="str">
        <f t="shared" si="3"/>
        <v/>
      </c>
      <c r="M25" s="34"/>
      <c r="N25" s="23" t="str">
        <f>IF(M25="","",LOOKUP(M25,'ÜL-Daten-Erfassung'!$H$3:$H$23,'ÜL-Daten-Erfassung'!$I$3:$I$23))</f>
        <v/>
      </c>
      <c r="O25" s="4">
        <f t="shared" si="4"/>
        <v>1</v>
      </c>
      <c r="P25" s="19">
        <f t="shared" si="7"/>
        <v>46376</v>
      </c>
      <c r="Q25" s="7"/>
      <c r="R25" s="10"/>
      <c r="S25" s="30" t="str">
        <f t="shared" si="5"/>
        <v/>
      </c>
      <c r="T25" s="36"/>
      <c r="U25" s="23" t="str">
        <f>IF(T25="","",LOOKUP(T25,'ÜL-Daten-Erfassung'!$H$3:$H$23,'ÜL-Daten-Erfassung'!$I$3:$I$23))</f>
        <v/>
      </c>
    </row>
    <row r="26" spans="1:24" x14ac:dyDescent="0.2">
      <c r="A26" s="4">
        <f t="shared" si="0"/>
        <v>4</v>
      </c>
      <c r="B26" s="19">
        <f t="shared" si="8"/>
        <v>46316</v>
      </c>
      <c r="C26" s="7"/>
      <c r="D26" s="10"/>
      <c r="E26" s="30" t="str">
        <f t="shared" si="1"/>
        <v/>
      </c>
      <c r="F26" s="34"/>
      <c r="G26" s="23" t="str">
        <f>IF(F26="","",LOOKUP(F26,'ÜL-Daten-Erfassung'!$H$3:$H$23,'ÜL-Daten-Erfassung'!$I$3:$I$23))</f>
        <v/>
      </c>
      <c r="H26" s="4">
        <f t="shared" si="2"/>
        <v>7</v>
      </c>
      <c r="I26" s="19">
        <f t="shared" si="6"/>
        <v>46347</v>
      </c>
      <c r="J26" s="7"/>
      <c r="K26" s="10"/>
      <c r="L26" s="30" t="str">
        <f t="shared" si="3"/>
        <v/>
      </c>
      <c r="M26" s="34"/>
      <c r="N26" s="23" t="str">
        <f>IF(M26="","",LOOKUP(M26,'ÜL-Daten-Erfassung'!$H$3:$H$23,'ÜL-Daten-Erfassung'!$I$3:$I$23))</f>
        <v/>
      </c>
      <c r="O26" s="4">
        <f t="shared" si="4"/>
        <v>2</v>
      </c>
      <c r="P26" s="19">
        <f t="shared" si="7"/>
        <v>46377</v>
      </c>
      <c r="Q26" s="7"/>
      <c r="R26" s="10"/>
      <c r="S26" s="30" t="str">
        <f t="shared" si="5"/>
        <v/>
      </c>
      <c r="T26" s="36"/>
      <c r="U26" s="23" t="str">
        <f>IF(T26="","",LOOKUP(T26,'ÜL-Daten-Erfassung'!$H$3:$H$23,'ÜL-Daten-Erfassung'!$I$3:$I$23))</f>
        <v/>
      </c>
    </row>
    <row r="27" spans="1:24" x14ac:dyDescent="0.2">
      <c r="A27" s="4">
        <f t="shared" si="0"/>
        <v>5</v>
      </c>
      <c r="B27" s="19">
        <f t="shared" si="8"/>
        <v>46317</v>
      </c>
      <c r="C27" s="7"/>
      <c r="D27" s="10"/>
      <c r="E27" s="30" t="str">
        <f t="shared" si="1"/>
        <v/>
      </c>
      <c r="F27" s="34"/>
      <c r="G27" s="23" t="str">
        <f>IF(F27="","",LOOKUP(F27,'ÜL-Daten-Erfassung'!$H$3:$H$23,'ÜL-Daten-Erfassung'!$I$3:$I$23))</f>
        <v/>
      </c>
      <c r="H27" s="4">
        <f t="shared" si="2"/>
        <v>1</v>
      </c>
      <c r="I27" s="19">
        <f t="shared" si="6"/>
        <v>46348</v>
      </c>
      <c r="J27" s="7"/>
      <c r="K27" s="10"/>
      <c r="L27" s="30" t="str">
        <f t="shared" si="3"/>
        <v/>
      </c>
      <c r="M27" s="34"/>
      <c r="N27" s="23" t="str">
        <f>IF(M27="","",LOOKUP(M27,'ÜL-Daten-Erfassung'!$H$3:$H$23,'ÜL-Daten-Erfassung'!$I$3:$I$23))</f>
        <v/>
      </c>
      <c r="O27" s="4">
        <f t="shared" si="4"/>
        <v>3</v>
      </c>
      <c r="P27" s="19">
        <f t="shared" si="7"/>
        <v>46378</v>
      </c>
      <c r="Q27" s="7"/>
      <c r="R27" s="10"/>
      <c r="S27" s="30" t="str">
        <f t="shared" si="5"/>
        <v/>
      </c>
      <c r="T27" s="36"/>
      <c r="U27" s="23" t="str">
        <f>IF(T27="","",LOOKUP(T27,'ÜL-Daten-Erfassung'!$H$3:$H$23,'ÜL-Daten-Erfassung'!$I$3:$I$23))</f>
        <v/>
      </c>
    </row>
    <row r="28" spans="1:24" x14ac:dyDescent="0.2">
      <c r="A28" s="4">
        <f t="shared" si="0"/>
        <v>6</v>
      </c>
      <c r="B28" s="19">
        <f t="shared" si="8"/>
        <v>46318</v>
      </c>
      <c r="C28" s="7"/>
      <c r="D28" s="10"/>
      <c r="E28" s="30" t="str">
        <f t="shared" si="1"/>
        <v/>
      </c>
      <c r="F28" s="34"/>
      <c r="G28" s="23" t="str">
        <f>IF(F28="","",LOOKUP(F28,'ÜL-Daten-Erfassung'!$H$3:$H$23,'ÜL-Daten-Erfassung'!$I$3:$I$23))</f>
        <v/>
      </c>
      <c r="H28" s="4">
        <f t="shared" si="2"/>
        <v>2</v>
      </c>
      <c r="I28" s="19">
        <f t="shared" si="6"/>
        <v>46349</v>
      </c>
      <c r="J28" s="7"/>
      <c r="K28" s="10"/>
      <c r="L28" s="30" t="str">
        <f t="shared" si="3"/>
        <v/>
      </c>
      <c r="M28" s="34"/>
      <c r="N28" s="23" t="str">
        <f>IF(M28="","",LOOKUP(M28,'ÜL-Daten-Erfassung'!$H$3:$H$23,'ÜL-Daten-Erfassung'!$I$3:$I$23))</f>
        <v/>
      </c>
      <c r="O28" s="4">
        <f t="shared" si="4"/>
        <v>4</v>
      </c>
      <c r="P28" s="19">
        <f t="shared" si="7"/>
        <v>46379</v>
      </c>
      <c r="Q28" s="7"/>
      <c r="R28" s="10"/>
      <c r="S28" s="30" t="str">
        <f t="shared" si="5"/>
        <v/>
      </c>
      <c r="T28" s="36"/>
      <c r="U28" s="23" t="str">
        <f>IF(T28="","",LOOKUP(T28,'ÜL-Daten-Erfassung'!$H$3:$H$23,'ÜL-Daten-Erfassung'!$I$3:$I$23))</f>
        <v/>
      </c>
      <c r="W28" s="21"/>
    </row>
    <row r="29" spans="1:24" x14ac:dyDescent="0.2">
      <c r="A29" s="4">
        <f t="shared" si="0"/>
        <v>7</v>
      </c>
      <c r="B29" s="19">
        <f t="shared" si="8"/>
        <v>46319</v>
      </c>
      <c r="C29" s="7"/>
      <c r="D29" s="10"/>
      <c r="E29" s="30" t="str">
        <f t="shared" si="1"/>
        <v/>
      </c>
      <c r="F29" s="34"/>
      <c r="G29" s="23" t="str">
        <f>IF(F29="","",LOOKUP(F29,'ÜL-Daten-Erfassung'!$H$3:$H$23,'ÜL-Daten-Erfassung'!$I$3:$I$23))</f>
        <v/>
      </c>
      <c r="H29" s="4">
        <f t="shared" si="2"/>
        <v>3</v>
      </c>
      <c r="I29" s="19">
        <f t="shared" si="6"/>
        <v>46350</v>
      </c>
      <c r="J29" s="7"/>
      <c r="K29" s="10"/>
      <c r="L29" s="30" t="str">
        <f t="shared" si="3"/>
        <v/>
      </c>
      <c r="M29" s="34"/>
      <c r="N29" s="23" t="str">
        <f>IF(M29="","",LOOKUP(M29,'ÜL-Daten-Erfassung'!$H$3:$H$23,'ÜL-Daten-Erfassung'!$I$3:$I$23))</f>
        <v/>
      </c>
      <c r="O29" s="4">
        <f t="shared" si="4"/>
        <v>5</v>
      </c>
      <c r="P29" s="19">
        <f t="shared" si="7"/>
        <v>46380</v>
      </c>
      <c r="Q29" s="7"/>
      <c r="R29" s="10"/>
      <c r="S29" s="30" t="str">
        <f t="shared" si="5"/>
        <v/>
      </c>
      <c r="T29" s="36"/>
      <c r="U29" s="23" t="str">
        <f>IF(T29="","",LOOKUP(T29,'ÜL-Daten-Erfassung'!$H$3:$H$23,'ÜL-Daten-Erfassung'!$I$3:$I$23))</f>
        <v/>
      </c>
    </row>
    <row r="30" spans="1:24" x14ac:dyDescent="0.2">
      <c r="A30" s="4">
        <f t="shared" si="0"/>
        <v>1</v>
      </c>
      <c r="B30" s="19">
        <f t="shared" si="8"/>
        <v>46320</v>
      </c>
      <c r="C30" s="7"/>
      <c r="D30" s="10"/>
      <c r="E30" s="30" t="str">
        <f t="shared" si="1"/>
        <v/>
      </c>
      <c r="F30" s="34"/>
      <c r="G30" s="23" t="str">
        <f>IF(F30="","",LOOKUP(F30,'ÜL-Daten-Erfassung'!$H$3:$H$23,'ÜL-Daten-Erfassung'!$I$3:$I$23))</f>
        <v/>
      </c>
      <c r="H30" s="4">
        <f t="shared" si="2"/>
        <v>4</v>
      </c>
      <c r="I30" s="19">
        <f t="shared" si="6"/>
        <v>46351</v>
      </c>
      <c r="J30" s="7"/>
      <c r="K30" s="10"/>
      <c r="L30" s="30" t="str">
        <f t="shared" si="3"/>
        <v/>
      </c>
      <c r="M30" s="34"/>
      <c r="N30" s="23" t="str">
        <f>IF(M30="","",LOOKUP(M30,'ÜL-Daten-Erfassung'!$H$3:$H$23,'ÜL-Daten-Erfassung'!$I$3:$I$23))</f>
        <v/>
      </c>
      <c r="O30" s="4">
        <f t="shared" si="4"/>
        <v>6</v>
      </c>
      <c r="P30" s="19">
        <f t="shared" si="7"/>
        <v>46381</v>
      </c>
      <c r="Q30" s="7"/>
      <c r="R30" s="10"/>
      <c r="S30" s="30" t="str">
        <f t="shared" si="5"/>
        <v/>
      </c>
      <c r="T30" s="36"/>
      <c r="U30" s="23" t="str">
        <f>IF(T30="","",LOOKUP(T30,'ÜL-Daten-Erfassung'!$H$3:$H$23,'ÜL-Daten-Erfassung'!$I$3:$I$23))</f>
        <v/>
      </c>
    </row>
    <row r="31" spans="1:24" x14ac:dyDescent="0.2">
      <c r="A31" s="4">
        <f t="shared" si="0"/>
        <v>2</v>
      </c>
      <c r="B31" s="19">
        <f t="shared" si="8"/>
        <v>46321</v>
      </c>
      <c r="C31" s="7"/>
      <c r="D31" s="10"/>
      <c r="E31" s="30" t="str">
        <f t="shared" si="1"/>
        <v/>
      </c>
      <c r="F31" s="34"/>
      <c r="G31" s="23" t="str">
        <f>IF(F31="","",LOOKUP(F31,'ÜL-Daten-Erfassung'!$H$3:$H$23,'ÜL-Daten-Erfassung'!$I$3:$I$23))</f>
        <v/>
      </c>
      <c r="H31" s="4">
        <f t="shared" si="2"/>
        <v>5</v>
      </c>
      <c r="I31" s="19">
        <f t="shared" si="6"/>
        <v>46352</v>
      </c>
      <c r="J31" s="7"/>
      <c r="K31" s="10"/>
      <c r="L31" s="30" t="str">
        <f t="shared" si="3"/>
        <v/>
      </c>
      <c r="M31" s="34"/>
      <c r="N31" s="23" t="str">
        <f>IF(M31="","",LOOKUP(M31,'ÜL-Daten-Erfassung'!$H$3:$H$23,'ÜL-Daten-Erfassung'!$I$3:$I$23))</f>
        <v/>
      </c>
      <c r="O31" s="4">
        <f t="shared" si="4"/>
        <v>7</v>
      </c>
      <c r="P31" s="19">
        <f t="shared" si="7"/>
        <v>46382</v>
      </c>
      <c r="Q31" s="7"/>
      <c r="R31" s="10"/>
      <c r="S31" s="30" t="str">
        <f t="shared" si="5"/>
        <v/>
      </c>
      <c r="T31" s="36"/>
      <c r="U31" s="23" t="str">
        <f>IF(T31="","",LOOKUP(T31,'ÜL-Daten-Erfassung'!$H$3:$H$23,'ÜL-Daten-Erfassung'!$I$3:$I$23))</f>
        <v/>
      </c>
    </row>
    <row r="32" spans="1:24" x14ac:dyDescent="0.2">
      <c r="A32" s="4">
        <f t="shared" si="0"/>
        <v>3</v>
      </c>
      <c r="B32" s="19">
        <f t="shared" si="8"/>
        <v>46322</v>
      </c>
      <c r="C32" s="7"/>
      <c r="D32" s="10"/>
      <c r="E32" s="30" t="str">
        <f t="shared" si="1"/>
        <v/>
      </c>
      <c r="F32" s="34"/>
      <c r="G32" s="23" t="str">
        <f>IF(F32="","",LOOKUP(F32,'ÜL-Daten-Erfassung'!$H$3:$H$23,'ÜL-Daten-Erfassung'!$I$3:$I$23))</f>
        <v/>
      </c>
      <c r="H32" s="4">
        <f t="shared" si="2"/>
        <v>6</v>
      </c>
      <c r="I32" s="19">
        <f t="shared" si="6"/>
        <v>46353</v>
      </c>
      <c r="J32" s="7"/>
      <c r="K32" s="10"/>
      <c r="L32" s="30" t="str">
        <f t="shared" si="3"/>
        <v/>
      </c>
      <c r="M32" s="34"/>
      <c r="N32" s="23" t="str">
        <f>IF(M32="","",LOOKUP(M32,'ÜL-Daten-Erfassung'!$H$3:$H$23,'ÜL-Daten-Erfassung'!$I$3:$I$23))</f>
        <v/>
      </c>
      <c r="O32" s="4">
        <f t="shared" si="4"/>
        <v>1</v>
      </c>
      <c r="P32" s="19">
        <f t="shared" si="7"/>
        <v>46383</v>
      </c>
      <c r="Q32" s="7"/>
      <c r="R32" s="10"/>
      <c r="S32" s="30" t="str">
        <f t="shared" si="5"/>
        <v/>
      </c>
      <c r="T32" s="36"/>
      <c r="U32" s="23" t="str">
        <f>IF(T32="","",LOOKUP(T32,'ÜL-Daten-Erfassung'!$H$3:$H$23,'ÜL-Daten-Erfassung'!$I$3:$I$23))</f>
        <v/>
      </c>
    </row>
    <row r="33" spans="1:21" x14ac:dyDescent="0.2">
      <c r="A33" s="4">
        <f t="shared" si="0"/>
        <v>4</v>
      </c>
      <c r="B33" s="19">
        <f t="shared" si="8"/>
        <v>46323</v>
      </c>
      <c r="C33" s="7"/>
      <c r="D33" s="10"/>
      <c r="E33" s="30" t="str">
        <f t="shared" si="1"/>
        <v/>
      </c>
      <c r="F33" s="34"/>
      <c r="G33" s="23" t="str">
        <f>IF(F33="","",LOOKUP(F33,'ÜL-Daten-Erfassung'!$H$3:$H$23,'ÜL-Daten-Erfassung'!$I$3:$I$23))</f>
        <v/>
      </c>
      <c r="H33" s="4">
        <f t="shared" si="2"/>
        <v>7</v>
      </c>
      <c r="I33" s="19">
        <f t="shared" si="6"/>
        <v>46354</v>
      </c>
      <c r="J33" s="7"/>
      <c r="K33" s="10"/>
      <c r="L33" s="30" t="str">
        <f t="shared" si="3"/>
        <v/>
      </c>
      <c r="M33" s="34"/>
      <c r="N33" s="23" t="str">
        <f>IF(M33="","",LOOKUP(M33,'ÜL-Daten-Erfassung'!$H$3:$H$23,'ÜL-Daten-Erfassung'!$I$3:$I$23))</f>
        <v/>
      </c>
      <c r="O33" s="4">
        <f t="shared" si="4"/>
        <v>2</v>
      </c>
      <c r="P33" s="19">
        <f t="shared" si="7"/>
        <v>46384</v>
      </c>
      <c r="Q33" s="7"/>
      <c r="R33" s="10"/>
      <c r="S33" s="30" t="str">
        <f t="shared" si="5"/>
        <v/>
      </c>
      <c r="T33" s="36"/>
      <c r="U33" s="23" t="str">
        <f>IF(T33="","",LOOKUP(T33,'ÜL-Daten-Erfassung'!$H$3:$H$23,'ÜL-Daten-Erfassung'!$I$3:$I$23))</f>
        <v/>
      </c>
    </row>
    <row r="34" spans="1:21" x14ac:dyDescent="0.2">
      <c r="A34" s="4">
        <f t="shared" si="0"/>
        <v>5</v>
      </c>
      <c r="B34" s="19">
        <f t="shared" si="8"/>
        <v>46324</v>
      </c>
      <c r="C34" s="7"/>
      <c r="D34" s="10"/>
      <c r="E34" s="30" t="str">
        <f t="shared" si="1"/>
        <v/>
      </c>
      <c r="F34" s="34"/>
      <c r="G34" s="23" t="str">
        <f>IF(F34="","",LOOKUP(F34,'ÜL-Daten-Erfassung'!$H$3:$H$23,'ÜL-Daten-Erfassung'!$I$3:$I$23))</f>
        <v/>
      </c>
      <c r="H34" s="4">
        <f>WEEKDAY(I34)</f>
        <v>1</v>
      </c>
      <c r="I34" s="19">
        <f>I33+1</f>
        <v>46355</v>
      </c>
      <c r="J34" s="7"/>
      <c r="K34" s="10"/>
      <c r="L34" s="30" t="str">
        <f t="shared" si="3"/>
        <v/>
      </c>
      <c r="M34" s="34"/>
      <c r="N34" s="23" t="str">
        <f>IF(M34="","",LOOKUP(M34,'ÜL-Daten-Erfassung'!$H$3:$H$23,'ÜL-Daten-Erfassung'!$I$3:$I$23))</f>
        <v/>
      </c>
      <c r="O34" s="4">
        <f>IF(P34&lt;&gt;"",WEEKDAY(P34),"")</f>
        <v>3</v>
      </c>
      <c r="P34" s="19">
        <f t="shared" si="7"/>
        <v>46385</v>
      </c>
      <c r="Q34" s="7"/>
      <c r="R34" s="10"/>
      <c r="S34" s="30" t="str">
        <f t="shared" si="5"/>
        <v/>
      </c>
      <c r="T34" s="36"/>
      <c r="U34" s="23" t="str">
        <f>IF(T34="","",LOOKUP(T34,'ÜL-Daten-Erfassung'!$H$3:$H$23,'ÜL-Daten-Erfassung'!$I$3:$I$23))</f>
        <v/>
      </c>
    </row>
    <row r="35" spans="1:21" x14ac:dyDescent="0.2">
      <c r="A35" s="4">
        <f t="shared" si="0"/>
        <v>6</v>
      </c>
      <c r="B35" s="19">
        <f t="shared" si="8"/>
        <v>46325</v>
      </c>
      <c r="C35" s="7"/>
      <c r="D35" s="10"/>
      <c r="E35" s="30" t="str">
        <f t="shared" si="1"/>
        <v/>
      </c>
      <c r="F35" s="34"/>
      <c r="G35" s="23" t="str">
        <f>IF(F35="","",LOOKUP(F35,'ÜL-Daten-Erfassung'!$H$3:$H$23,'ÜL-Daten-Erfassung'!$I$3:$I$23))</f>
        <v/>
      </c>
      <c r="H35" s="4">
        <f>WEEKDAY(I35)</f>
        <v>2</v>
      </c>
      <c r="I35" s="19">
        <f>I34+1</f>
        <v>46356</v>
      </c>
      <c r="J35" s="7"/>
      <c r="K35" s="10"/>
      <c r="L35" s="30" t="str">
        <f t="shared" si="3"/>
        <v/>
      </c>
      <c r="M35" s="34"/>
      <c r="N35" s="23" t="str">
        <f>IF(M35="","",LOOKUP(M35,'ÜL-Daten-Erfassung'!$H$3:$H$23,'ÜL-Daten-Erfassung'!$I$3:$I$23))</f>
        <v/>
      </c>
      <c r="O35" s="4">
        <f>WEEKDAY(P35)</f>
        <v>4</v>
      </c>
      <c r="P35" s="19">
        <f t="shared" si="7"/>
        <v>46386</v>
      </c>
      <c r="Q35" s="7"/>
      <c r="R35" s="10"/>
      <c r="S35" s="30" t="str">
        <f t="shared" si="5"/>
        <v/>
      </c>
      <c r="T35" s="36"/>
      <c r="U35" s="23" t="str">
        <f>IF(T35="","",LOOKUP(T35,'ÜL-Daten-Erfassung'!$H$3:$H$23,'ÜL-Daten-Erfassung'!$I$3:$I$23))</f>
        <v/>
      </c>
    </row>
    <row r="36" spans="1:21" ht="13.5" thickBot="1" x14ac:dyDescent="0.25">
      <c r="A36" s="4">
        <f t="shared" si="0"/>
        <v>7</v>
      </c>
      <c r="B36" s="19">
        <f t="shared" si="8"/>
        <v>46326</v>
      </c>
      <c r="C36" s="8"/>
      <c r="D36" s="11"/>
      <c r="E36" s="31" t="str">
        <f t="shared" si="1"/>
        <v/>
      </c>
      <c r="F36" s="35"/>
      <c r="G36" s="24" t="str">
        <f>IF(F36="","",LOOKUP(F36,'ÜL-Daten-Erfassung'!$H$3:$H$23,'ÜL-Daten-Erfassung'!$I$3:$I$23))</f>
        <v/>
      </c>
      <c r="H36" s="5"/>
      <c r="I36" s="17"/>
      <c r="J36" s="8"/>
      <c r="K36" s="11"/>
      <c r="L36" s="30" t="str">
        <f t="shared" si="3"/>
        <v/>
      </c>
      <c r="M36" s="35"/>
      <c r="N36" s="23" t="str">
        <f>IF(M36="","",LOOKUP(M36,'ÜL-Daten-Erfassung'!$H$3:$H$23,'ÜL-Daten-Erfassung'!$I$3:$I$23))</f>
        <v/>
      </c>
      <c r="O36" s="4">
        <f>WEEKDAY(P36)</f>
        <v>5</v>
      </c>
      <c r="P36" s="19">
        <f>P35+1</f>
        <v>46387</v>
      </c>
      <c r="Q36" s="8"/>
      <c r="R36" s="11"/>
      <c r="S36" s="31" t="str">
        <f t="shared" si="5"/>
        <v/>
      </c>
      <c r="T36" s="37"/>
      <c r="U36" s="24" t="str">
        <f>IF(T36="","",LOOKUP(T36,'ÜL-Daten-Erfassung'!$H$3:$H$23,'ÜL-Daten-Erfassung'!$I$3:$I$23))</f>
        <v/>
      </c>
    </row>
    <row r="37" spans="1:21" ht="20.25" customHeight="1" thickTop="1" thickBot="1" x14ac:dyDescent="0.25">
      <c r="A37" s="320" t="s">
        <v>11</v>
      </c>
      <c r="B37" s="321"/>
      <c r="C37" s="321"/>
      <c r="D37" s="324">
        <f>SUM(E6:E36)</f>
        <v>0</v>
      </c>
      <c r="E37" s="324"/>
      <c r="F37" s="12"/>
      <c r="G37" s="12"/>
      <c r="H37" s="320" t="s">
        <v>11</v>
      </c>
      <c r="I37" s="321"/>
      <c r="J37" s="321"/>
      <c r="K37" s="324">
        <f>SUM(L6:L36)</f>
        <v>0</v>
      </c>
      <c r="L37" s="324"/>
      <c r="M37" s="325" t="s">
        <v>158</v>
      </c>
      <c r="N37" s="326"/>
      <c r="O37" s="320" t="s">
        <v>11</v>
      </c>
      <c r="P37" s="321"/>
      <c r="Q37" s="321"/>
      <c r="R37" s="324">
        <f>SUM(S6:S36)</f>
        <v>0</v>
      </c>
      <c r="S37" s="324"/>
      <c r="T37" s="122" t="s">
        <v>129</v>
      </c>
      <c r="U37" s="154">
        <f>SUM(D37+K37+R37)</f>
        <v>0</v>
      </c>
    </row>
    <row r="38" spans="1:21" ht="13.5" thickTop="1" x14ac:dyDescent="0.2">
      <c r="B38" s="1"/>
    </row>
    <row r="39" spans="1:21" ht="12.75" customHeight="1" x14ac:dyDescent="0.2">
      <c r="A39" s="322" t="s">
        <v>124</v>
      </c>
      <c r="B39" s="322"/>
      <c r="C39" s="322"/>
      <c r="D39" s="336" t="s">
        <v>155</v>
      </c>
      <c r="E39" s="337"/>
      <c r="F39" s="337"/>
      <c r="G39" s="337"/>
      <c r="H39" s="337"/>
      <c r="I39" s="337"/>
      <c r="J39" s="337"/>
      <c r="K39" s="337"/>
      <c r="L39" s="337"/>
      <c r="M39" s="337"/>
      <c r="N39" s="337"/>
      <c r="O39" s="337"/>
      <c r="P39" s="337"/>
      <c r="Q39" s="337"/>
      <c r="R39" s="337"/>
      <c r="S39" s="337"/>
      <c r="T39" s="337"/>
      <c r="U39" s="337"/>
    </row>
    <row r="40" spans="1:21" x14ac:dyDescent="0.2">
      <c r="A40" s="322"/>
      <c r="B40" s="322"/>
      <c r="C40" s="322"/>
      <c r="D40" s="337"/>
      <c r="E40" s="337"/>
      <c r="F40" s="337"/>
      <c r="G40" s="337"/>
      <c r="H40" s="337"/>
      <c r="I40" s="337"/>
      <c r="J40" s="337"/>
      <c r="K40" s="337"/>
      <c r="L40" s="337"/>
      <c r="M40" s="337"/>
      <c r="N40" s="337"/>
      <c r="O40" s="337"/>
      <c r="P40" s="337"/>
      <c r="Q40" s="337"/>
      <c r="R40" s="337"/>
      <c r="S40" s="337"/>
      <c r="T40" s="337"/>
      <c r="U40" s="337"/>
    </row>
    <row r="41" spans="1:21" ht="15.75" customHeight="1" x14ac:dyDescent="0.2">
      <c r="D41" s="334" t="s">
        <v>156</v>
      </c>
      <c r="E41" s="335"/>
      <c r="F41" s="335"/>
      <c r="G41" s="335"/>
      <c r="H41" s="335"/>
      <c r="I41" s="335"/>
      <c r="J41" s="335"/>
      <c r="K41" s="335"/>
      <c r="L41" s="335"/>
      <c r="M41" s="335"/>
      <c r="N41" s="335"/>
      <c r="O41" s="335"/>
      <c r="P41" s="335"/>
      <c r="Q41" s="335"/>
      <c r="R41" s="335"/>
      <c r="S41" s="335"/>
      <c r="T41" s="335"/>
      <c r="U41" s="335"/>
    </row>
    <row r="42" spans="1:21" ht="13.5" thickBot="1" x14ac:dyDescent="0.25">
      <c r="D42" s="338" t="s">
        <v>134</v>
      </c>
      <c r="E42" s="338"/>
      <c r="F42" s="338"/>
      <c r="G42" s="338"/>
      <c r="H42" s="338"/>
      <c r="I42" s="338"/>
      <c r="J42" s="338"/>
      <c r="K42" s="338"/>
      <c r="L42" s="338"/>
      <c r="M42" s="338"/>
      <c r="N42" s="338"/>
      <c r="O42" s="338"/>
      <c r="P42" s="338"/>
      <c r="Q42" s="338"/>
      <c r="R42" s="338"/>
      <c r="S42" s="338"/>
      <c r="T42" s="338"/>
      <c r="U42" s="338"/>
    </row>
    <row r="43" spans="1:21" ht="12.75" customHeight="1" x14ac:dyDescent="0.2">
      <c r="D43" s="365">
        <f>IF(T2&gt;0,"",T2)</f>
        <v>0</v>
      </c>
      <c r="E43" s="366"/>
      <c r="F43" s="328" t="s">
        <v>157</v>
      </c>
      <c r="G43" s="329"/>
      <c r="H43" s="329"/>
      <c r="I43" s="329"/>
      <c r="J43" s="329"/>
      <c r="K43" s="329"/>
      <c r="L43" s="329"/>
      <c r="M43" s="329"/>
      <c r="N43" s="329"/>
      <c r="O43" s="329"/>
      <c r="P43" s="329"/>
      <c r="Q43" s="329"/>
      <c r="R43" s="329"/>
      <c r="S43" s="329"/>
      <c r="T43" s="329"/>
      <c r="U43" s="330"/>
    </row>
    <row r="44" spans="1:21" ht="12.75" customHeight="1" thickBot="1" x14ac:dyDescent="0.25">
      <c r="D44" s="367"/>
      <c r="E44" s="368"/>
      <c r="F44" s="373" t="s">
        <v>167</v>
      </c>
      <c r="G44" s="332"/>
      <c r="H44" s="332"/>
      <c r="I44" s="332"/>
      <c r="J44" s="332"/>
      <c r="K44" s="332"/>
      <c r="L44" s="332"/>
      <c r="M44" s="332"/>
      <c r="N44" s="332"/>
      <c r="O44" s="332"/>
      <c r="P44" s="332"/>
      <c r="Q44" s="332"/>
      <c r="R44" s="332"/>
      <c r="S44" s="332"/>
      <c r="T44" s="332"/>
      <c r="U44" s="333"/>
    </row>
    <row r="45" spans="1:21" x14ac:dyDescent="0.2">
      <c r="D45" s="150"/>
      <c r="E45" s="150"/>
      <c r="F45" s="150"/>
      <c r="G45" s="150"/>
      <c r="H45" s="150"/>
      <c r="I45" s="150"/>
      <c r="J45" s="150"/>
      <c r="K45" s="150"/>
      <c r="L45" s="150"/>
      <c r="M45" s="150"/>
      <c r="N45" s="150"/>
      <c r="O45" s="150"/>
      <c r="P45" s="150"/>
      <c r="Q45" s="150"/>
      <c r="R45" s="150"/>
      <c r="S45" s="150"/>
      <c r="T45" s="150"/>
      <c r="U45" s="150"/>
    </row>
  </sheetData>
  <sheetProtection algorithmName="SHA-512" hashValue="9diAYE/yBAyYaMiDEZg/ga84lmbCU5xvqECkAyoGhEJ3kB8PK2gz/K5SWY1qCWu0BoRftAYamu10446iNtvD/A==" saltValue="DJF/2WNEaRVbdIRQNugsfw==" spinCount="100000" sheet="1" selectLockedCells="1"/>
  <mergeCells count="38">
    <mergeCell ref="F43:U43"/>
    <mergeCell ref="D43:E44"/>
    <mergeCell ref="F44:U44"/>
    <mergeCell ref="M37:N37"/>
    <mergeCell ref="D41:U41"/>
    <mergeCell ref="D39:U40"/>
    <mergeCell ref="D37:E37"/>
    <mergeCell ref="K37:L37"/>
    <mergeCell ref="R37:S37"/>
    <mergeCell ref="D42:U42"/>
    <mergeCell ref="N1:U1"/>
    <mergeCell ref="H3:I3"/>
    <mergeCell ref="A1:C1"/>
    <mergeCell ref="A4:B5"/>
    <mergeCell ref="J4:L4"/>
    <mergeCell ref="C4:E4"/>
    <mergeCell ref="H4:I5"/>
    <mergeCell ref="D1:M1"/>
    <mergeCell ref="J3:M3"/>
    <mergeCell ref="A2:C2"/>
    <mergeCell ref="W5:Y5"/>
    <mergeCell ref="F4:G5"/>
    <mergeCell ref="T4:U5"/>
    <mergeCell ref="T2:U2"/>
    <mergeCell ref="X8:Y8"/>
    <mergeCell ref="X6:Y6"/>
    <mergeCell ref="D2:M2"/>
    <mergeCell ref="M4:N5"/>
    <mergeCell ref="A39:C40"/>
    <mergeCell ref="A37:C37"/>
    <mergeCell ref="H37:J37"/>
    <mergeCell ref="O37:Q37"/>
    <mergeCell ref="N2:S2"/>
    <mergeCell ref="O4:P5"/>
    <mergeCell ref="Q4:S4"/>
    <mergeCell ref="O3:Q3"/>
    <mergeCell ref="A3:E3"/>
    <mergeCell ref="F3:G3"/>
  </mergeCells>
  <phoneticPr fontId="2" type="noConversion"/>
  <conditionalFormatting sqref="Q6:T6 Q7:S36 K14:K36 J6:J36 C6:F36 K6:K12 L6:M36">
    <cfRule type="expression" dxfId="4" priority="4" stopIfTrue="1">
      <formula>#REF!=1</formula>
    </cfRule>
  </conditionalFormatting>
  <conditionalFormatting sqref="O6:O36 H6:H36 A6:A36">
    <cfRule type="cellIs" dxfId="3" priority="5" stopIfTrue="1" operator="equal">
      <formula>1</formula>
    </cfRule>
    <cfRule type="cellIs" dxfId="2" priority="6" stopIfTrue="1" operator="equal">
      <formula>7</formula>
    </cfRule>
  </conditionalFormatting>
  <conditionalFormatting sqref="B24:B36 I6:I22">
    <cfRule type="cellIs" dxfId="1" priority="2" operator="between">
      <formula>$X$7</formula>
      <formula>$Y$7</formula>
    </cfRule>
  </conditionalFormatting>
  <conditionalFormatting sqref="P19:P36">
    <cfRule type="cellIs" dxfId="0" priority="1" operator="between">
      <formula>$X$9</formula>
      <formula>$Y$9</formula>
    </cfRule>
  </conditionalFormatting>
  <pageMargins left="0.39370078740157483" right="0.39370078740157483" top="0.51181102362204722" bottom="0.39370078740157483" header="0.31496062992125984" footer="0"/>
  <pageSetup paperSize="9" orientation="landscape" horizontalDpi="4294967294"/>
  <headerFooter>
    <oddHeader>&amp;RAnlage 6_x000D__x000D_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52"/>
  </sheetPr>
  <dimension ref="A1:P34"/>
  <sheetViews>
    <sheetView showGridLines="0" showRowColHeaders="0" showZeros="0" tabSelected="1" topLeftCell="B1" zoomScale="150" workbookViewId="0">
      <selection activeCell="K1" sqref="K1"/>
    </sheetView>
  </sheetViews>
  <sheetFormatPr baseColWidth="10" defaultRowHeight="12.75" x14ac:dyDescent="0.2"/>
  <cols>
    <col min="1" max="1" width="2.42578125" customWidth="1"/>
    <col min="2" max="2" width="14.7109375" customWidth="1"/>
    <col min="3" max="3" width="11.7109375" customWidth="1"/>
    <col min="4" max="4" width="8.7109375" customWidth="1"/>
    <col min="5" max="5" width="4.7109375" customWidth="1"/>
    <col min="6" max="6" width="0.85546875" customWidth="1"/>
    <col min="7" max="7" width="8.42578125" customWidth="1"/>
    <col min="8" max="8" width="5" customWidth="1"/>
    <col min="9" max="9" width="10" customWidth="1"/>
    <col min="10" max="10" width="10.7109375" customWidth="1"/>
    <col min="11" max="11" width="13.85546875" customWidth="1"/>
  </cols>
  <sheetData>
    <row r="1" spans="1:11" ht="20.25" x14ac:dyDescent="0.3">
      <c r="C1" s="388"/>
      <c r="D1" s="388"/>
      <c r="E1" s="388"/>
      <c r="F1" s="388"/>
      <c r="G1" s="388"/>
      <c r="H1" s="388"/>
      <c r="I1" s="388"/>
      <c r="J1" s="388"/>
      <c r="K1" s="455">
        <v>2026</v>
      </c>
    </row>
    <row r="2" spans="1:11" ht="39.75" customHeight="1" x14ac:dyDescent="0.2">
      <c r="A2" s="397" t="s">
        <v>75</v>
      </c>
      <c r="B2" s="398"/>
      <c r="C2" s="389">
        <f>'ÜL-Daten-Erfassung'!D3</f>
        <v>0</v>
      </c>
      <c r="D2" s="389"/>
      <c r="E2" s="389"/>
      <c r="F2" s="389"/>
      <c r="G2" s="389"/>
      <c r="H2" s="389"/>
      <c r="I2" s="389"/>
      <c r="J2" s="389"/>
      <c r="K2" s="390"/>
    </row>
    <row r="3" spans="1:11" ht="29.25" customHeight="1" x14ac:dyDescent="0.2">
      <c r="A3" s="399" t="s">
        <v>76</v>
      </c>
      <c r="B3" s="399"/>
      <c r="C3" s="399"/>
      <c r="D3" s="399"/>
      <c r="E3" s="399"/>
      <c r="F3" s="399"/>
      <c r="G3" s="399"/>
      <c r="H3" s="399"/>
      <c r="I3" s="399"/>
      <c r="J3" s="399"/>
      <c r="K3" s="399"/>
    </row>
    <row r="4" spans="1:11" ht="24.75" customHeight="1" x14ac:dyDescent="0.2">
      <c r="A4" s="396" t="s">
        <v>86</v>
      </c>
      <c r="B4" s="396"/>
      <c r="C4" s="396"/>
      <c r="D4" s="396"/>
      <c r="E4" s="396"/>
      <c r="F4" s="396"/>
      <c r="G4" s="396"/>
      <c r="H4" s="396"/>
      <c r="I4" s="396"/>
      <c r="J4" s="396"/>
      <c r="K4" s="396"/>
    </row>
    <row r="5" spans="1:11" ht="25.5" x14ac:dyDescent="0.2">
      <c r="A5" s="405" t="s">
        <v>57</v>
      </c>
      <c r="B5" s="406"/>
      <c r="C5" s="391" t="str">
        <f>'ÜL-Daten-Erfassung'!E10&amp;" "&amp;'ÜL-Daten-Erfassung'!E9</f>
        <v xml:space="preserve"> </v>
      </c>
      <c r="D5" s="391"/>
      <c r="E5" s="391"/>
      <c r="F5" s="391"/>
      <c r="G5" s="391"/>
      <c r="H5" s="391"/>
      <c r="I5" s="391"/>
      <c r="J5" s="391"/>
      <c r="K5" s="392"/>
    </row>
    <row r="6" spans="1:11" ht="24.75" customHeight="1" x14ac:dyDescent="0.2">
      <c r="A6" s="425" t="s">
        <v>77</v>
      </c>
      <c r="B6" s="426"/>
      <c r="C6" s="403" t="str">
        <f>'ÜL-Daten-Erfassung'!E11&amp;", "&amp;'ÜL-Daten-Erfassung'!E12&amp;", Tel.: "&amp;'ÜL-Daten-Erfassung'!E13</f>
        <v xml:space="preserve">, , Tel.: </v>
      </c>
      <c r="D6" s="403"/>
      <c r="E6" s="403"/>
      <c r="F6" s="403"/>
      <c r="G6" s="403"/>
      <c r="H6" s="403"/>
      <c r="I6" s="403"/>
      <c r="J6" s="403"/>
      <c r="K6" s="404"/>
    </row>
    <row r="7" spans="1:11" ht="24.75" customHeight="1" x14ac:dyDescent="0.2">
      <c r="A7" s="386" t="s">
        <v>78</v>
      </c>
      <c r="B7" s="402"/>
      <c r="C7" s="402"/>
      <c r="D7" s="393">
        <f>'ÜL-Daten-Erfassung'!E17</f>
        <v>0</v>
      </c>
      <c r="E7" s="393"/>
      <c r="F7" s="394"/>
      <c r="G7" s="394"/>
      <c r="H7" s="395"/>
      <c r="I7" s="400" t="s">
        <v>102</v>
      </c>
      <c r="J7" s="401"/>
      <c r="K7" s="88">
        <f>'ÜL-Daten-Erfassung'!E18</f>
        <v>0</v>
      </c>
    </row>
    <row r="8" spans="1:11" ht="24.75" customHeight="1" x14ac:dyDescent="0.2">
      <c r="A8" s="385" t="s">
        <v>104</v>
      </c>
      <c r="B8" s="386"/>
      <c r="C8" s="95">
        <f>'ÜL-Daten-Erfassung'!E19</f>
        <v>0</v>
      </c>
      <c r="D8" s="377"/>
      <c r="E8" s="378"/>
      <c r="F8" s="407" t="s">
        <v>103</v>
      </c>
      <c r="G8" s="407"/>
      <c r="H8" s="408"/>
      <c r="I8" s="94">
        <f>'ÜL-Daten-Erfassung'!E20</f>
        <v>0</v>
      </c>
      <c r="J8" s="93" t="s">
        <v>105</v>
      </c>
      <c r="K8" s="87">
        <f>'ÜL-Daten-Erfassung'!E21</f>
        <v>0</v>
      </c>
    </row>
    <row r="9" spans="1:11" ht="24.75" customHeight="1" x14ac:dyDescent="0.2">
      <c r="A9" s="379" t="s">
        <v>82</v>
      </c>
      <c r="B9" s="380"/>
      <c r="C9" s="380"/>
      <c r="D9" s="381">
        <f>'ÜL-Daten-Erfassung'!E23</f>
        <v>0</v>
      </c>
      <c r="E9" s="381"/>
      <c r="F9" s="381"/>
      <c r="G9" s="381"/>
      <c r="H9" s="381"/>
      <c r="I9" s="380" t="s">
        <v>95</v>
      </c>
      <c r="J9" s="380"/>
      <c r="K9" s="384"/>
    </row>
    <row r="10" spans="1:11" ht="24.75" customHeight="1" x14ac:dyDescent="0.2">
      <c r="A10" s="387" t="s">
        <v>106</v>
      </c>
      <c r="B10" s="387"/>
      <c r="C10" s="86">
        <f>'ÜL-Daten-Erfassung'!E24</f>
        <v>0</v>
      </c>
      <c r="D10" s="92" t="s">
        <v>19</v>
      </c>
      <c r="E10" s="374">
        <f>'ÜL-Daten-Erfassung'!E25</f>
        <v>0</v>
      </c>
      <c r="F10" s="375"/>
      <c r="G10" s="375"/>
      <c r="H10" s="376"/>
      <c r="I10" s="382" t="s">
        <v>91</v>
      </c>
      <c r="J10" s="383"/>
      <c r="K10" s="96">
        <f>'ÜL-Daten-Erfassung'!E26</f>
        <v>0</v>
      </c>
    </row>
    <row r="11" spans="1:11" ht="24.75" customHeight="1" x14ac:dyDescent="0.2">
      <c r="A11" s="444" t="s">
        <v>83</v>
      </c>
      <c r="B11" s="445"/>
      <c r="C11" s="445"/>
      <c r="D11" s="453">
        <f>'ÜL-Daten-Erfassung'!D27</f>
        <v>0</v>
      </c>
      <c r="E11" s="454"/>
      <c r="F11" s="454"/>
      <c r="G11" s="454"/>
      <c r="H11" s="454"/>
      <c r="I11" s="97" t="s">
        <v>84</v>
      </c>
      <c r="J11" s="103">
        <f>SUM(Quartal_1!D37+Quartal_1!K37+Quartal_1!R37+Quartal_2!D37+Quartal_2!K37+Quartal_2!R37+Quartal_3!D37+Quartal_3!K37+Quartal_3!R37+Quartal_4!D37+Quartal_4!K37+Quartal_4!R37)</f>
        <v>0</v>
      </c>
      <c r="K11" s="89" t="s">
        <v>85</v>
      </c>
    </row>
    <row r="12" spans="1:11" ht="21" customHeight="1" x14ac:dyDescent="0.2">
      <c r="A12" s="446" t="s">
        <v>109</v>
      </c>
      <c r="B12" s="446"/>
      <c r="C12" s="446"/>
      <c r="D12" s="446"/>
      <c r="E12" s="446"/>
      <c r="F12" s="446"/>
      <c r="G12" s="446"/>
      <c r="H12" s="446"/>
      <c r="I12" s="446"/>
      <c r="J12" s="446"/>
      <c r="K12" s="446"/>
    </row>
    <row r="13" spans="1:11" ht="21" customHeight="1" x14ac:dyDescent="0.2">
      <c r="A13" s="442" t="s">
        <v>110</v>
      </c>
      <c r="B13" s="442"/>
      <c r="C13" s="442"/>
      <c r="D13" s="442"/>
      <c r="E13" s="442"/>
      <c r="F13" s="110"/>
      <c r="G13" s="452" t="s">
        <v>112</v>
      </c>
      <c r="H13" s="452"/>
      <c r="I13" s="452"/>
      <c r="J13" s="452"/>
      <c r="K13" s="452"/>
    </row>
    <row r="14" spans="1:11" ht="30" customHeight="1" x14ac:dyDescent="0.2">
      <c r="A14" s="447" t="s">
        <v>92</v>
      </c>
      <c r="B14" s="448"/>
      <c r="C14" s="448"/>
      <c r="D14" s="448"/>
      <c r="E14" s="449"/>
      <c r="F14" s="82"/>
      <c r="G14" s="90" t="s">
        <v>93</v>
      </c>
      <c r="H14" s="440" t="s">
        <v>94</v>
      </c>
      <c r="I14" s="441"/>
      <c r="J14" s="90" t="s">
        <v>93</v>
      </c>
      <c r="K14" s="91" t="s">
        <v>94</v>
      </c>
    </row>
    <row r="15" spans="1:11" ht="18" customHeight="1" x14ac:dyDescent="0.2">
      <c r="A15" s="437"/>
      <c r="B15" s="438"/>
      <c r="C15" s="438"/>
      <c r="D15" s="438"/>
      <c r="E15" s="439"/>
      <c r="F15" s="98"/>
      <c r="G15" s="99" t="s">
        <v>42</v>
      </c>
      <c r="H15" s="418"/>
      <c r="I15" s="419"/>
      <c r="J15" s="99" t="s">
        <v>46</v>
      </c>
      <c r="K15" s="105"/>
    </row>
    <row r="16" spans="1:11" ht="18" customHeight="1" x14ac:dyDescent="0.2">
      <c r="A16" s="434"/>
      <c r="B16" s="435"/>
      <c r="C16" s="435"/>
      <c r="D16" s="435"/>
      <c r="E16" s="436"/>
      <c r="F16" s="98"/>
      <c r="G16" s="99" t="s">
        <v>27</v>
      </c>
      <c r="H16" s="418"/>
      <c r="I16" s="419"/>
      <c r="J16" s="99" t="s">
        <v>47</v>
      </c>
      <c r="K16" s="105"/>
    </row>
    <row r="17" spans="1:16" ht="18" customHeight="1" x14ac:dyDescent="0.2">
      <c r="A17" s="437"/>
      <c r="B17" s="438"/>
      <c r="C17" s="438"/>
      <c r="D17" s="438"/>
      <c r="E17" s="439"/>
      <c r="F17" s="98"/>
      <c r="G17" s="99" t="s">
        <v>28</v>
      </c>
      <c r="H17" s="418"/>
      <c r="I17" s="419"/>
      <c r="J17" s="99" t="s">
        <v>48</v>
      </c>
      <c r="K17" s="105"/>
      <c r="P17" s="144"/>
    </row>
    <row r="18" spans="1:16" ht="18" customHeight="1" x14ac:dyDescent="0.2">
      <c r="A18" s="437"/>
      <c r="B18" s="438"/>
      <c r="C18" s="438"/>
      <c r="D18" s="438"/>
      <c r="E18" s="439"/>
      <c r="F18" s="98"/>
      <c r="G18" s="99" t="s">
        <v>43</v>
      </c>
      <c r="H18" s="418"/>
      <c r="I18" s="419"/>
      <c r="J18" s="99" t="s">
        <v>49</v>
      </c>
      <c r="K18" s="105"/>
    </row>
    <row r="19" spans="1:16" ht="18" customHeight="1" x14ac:dyDescent="0.2">
      <c r="A19" s="437"/>
      <c r="B19" s="438"/>
      <c r="C19" s="438"/>
      <c r="D19" s="438"/>
      <c r="E19" s="439"/>
      <c r="F19" s="98"/>
      <c r="G19" s="99" t="s">
        <v>44</v>
      </c>
      <c r="H19" s="418"/>
      <c r="I19" s="419"/>
      <c r="J19" s="99" t="s">
        <v>50</v>
      </c>
      <c r="K19" s="105"/>
    </row>
    <row r="20" spans="1:16" ht="18" customHeight="1" thickBot="1" x14ac:dyDescent="0.25">
      <c r="A20" s="437"/>
      <c r="B20" s="438"/>
      <c r="C20" s="438"/>
      <c r="D20" s="438"/>
      <c r="E20" s="439"/>
      <c r="F20" s="98"/>
      <c r="G20" s="100" t="s">
        <v>45</v>
      </c>
      <c r="H20" s="450"/>
      <c r="I20" s="451"/>
      <c r="J20" s="100" t="s">
        <v>51</v>
      </c>
      <c r="K20" s="106"/>
    </row>
    <row r="21" spans="1:16" ht="27" customHeight="1" thickTop="1" thickBot="1" x14ac:dyDescent="0.25">
      <c r="A21" s="422"/>
      <c r="B21" s="423"/>
      <c r="C21" s="423"/>
      <c r="D21" s="423"/>
      <c r="E21" s="424"/>
      <c r="F21" s="98"/>
      <c r="G21" s="143" t="s">
        <v>99</v>
      </c>
      <c r="H21" s="429">
        <f>SUM(H15:I20)</f>
        <v>0</v>
      </c>
      <c r="I21" s="430"/>
      <c r="J21" s="102" t="s">
        <v>54</v>
      </c>
      <c r="K21" s="101">
        <f>SUM(K15:K20)+H21</f>
        <v>0</v>
      </c>
    </row>
    <row r="22" spans="1:16" ht="6.75" customHeight="1" thickTop="1" x14ac:dyDescent="0.2">
      <c r="A22" s="414"/>
      <c r="B22" s="414"/>
      <c r="C22" s="414"/>
      <c r="D22" s="414"/>
      <c r="E22" s="414"/>
      <c r="F22" s="414"/>
      <c r="G22" s="414"/>
      <c r="H22" s="414"/>
      <c r="I22" s="414"/>
      <c r="J22" s="414"/>
      <c r="K22" s="414"/>
    </row>
    <row r="23" spans="1:16" ht="18" customHeight="1" x14ac:dyDescent="0.2">
      <c r="A23" s="431" t="s">
        <v>98</v>
      </c>
      <c r="B23" s="432"/>
      <c r="C23" s="420"/>
      <c r="D23" s="420"/>
      <c r="E23" s="420"/>
      <c r="F23" s="420"/>
      <c r="G23" s="420"/>
      <c r="H23" s="420"/>
      <c r="I23" s="420"/>
      <c r="J23" s="420"/>
      <c r="K23" s="421"/>
      <c r="N23" s="133"/>
    </row>
    <row r="24" spans="1:16" ht="18" customHeight="1" x14ac:dyDescent="0.2">
      <c r="A24" s="433"/>
      <c r="B24" s="420"/>
      <c r="C24" s="420"/>
      <c r="D24" s="420"/>
      <c r="E24" s="420"/>
      <c r="F24" s="420"/>
      <c r="G24" s="420"/>
      <c r="H24" s="420"/>
      <c r="I24" s="420"/>
      <c r="J24" s="420"/>
      <c r="K24" s="421"/>
    </row>
    <row r="25" spans="1:16" ht="18" customHeight="1" x14ac:dyDescent="0.2">
      <c r="A25" s="433"/>
      <c r="B25" s="420"/>
      <c r="C25" s="420"/>
      <c r="D25" s="420"/>
      <c r="E25" s="420"/>
      <c r="F25" s="420"/>
      <c r="G25" s="420"/>
      <c r="H25" s="420"/>
      <c r="I25" s="420"/>
      <c r="J25" s="420"/>
      <c r="K25" s="421"/>
    </row>
    <row r="26" spans="1:16" ht="21.75" customHeight="1" x14ac:dyDescent="0.2">
      <c r="A26" s="416" t="s">
        <v>143</v>
      </c>
      <c r="B26" s="417"/>
      <c r="C26" s="428">
        <f>'ÜL-Daten-Erfassung'!D16</f>
        <v>0</v>
      </c>
      <c r="D26" s="428"/>
      <c r="E26" s="428"/>
      <c r="F26" s="428"/>
      <c r="G26" s="141" t="s">
        <v>144</v>
      </c>
      <c r="H26" s="427">
        <f>'ÜL-Daten-Erfassung'!D14</f>
        <v>0</v>
      </c>
      <c r="I26" s="427"/>
      <c r="J26" s="427"/>
      <c r="K26" s="140">
        <f>'ÜL-Daten-Erfassung'!D15</f>
        <v>0</v>
      </c>
    </row>
    <row r="27" spans="1:16" ht="18" customHeight="1" x14ac:dyDescent="0.2">
      <c r="A27" s="443" t="s">
        <v>136</v>
      </c>
      <c r="B27" s="443"/>
      <c r="C27" s="443"/>
      <c r="D27" s="443"/>
      <c r="E27" s="443"/>
      <c r="F27" s="443"/>
      <c r="G27" s="443"/>
      <c r="H27" s="129">
        <v>2026</v>
      </c>
      <c r="I27" s="128"/>
      <c r="J27" s="127"/>
      <c r="K27" s="127"/>
    </row>
    <row r="28" spans="1:16" ht="24.75" customHeight="1" x14ac:dyDescent="0.2">
      <c r="A28" s="131" t="s">
        <v>97</v>
      </c>
      <c r="B28" s="412" t="s">
        <v>178</v>
      </c>
      <c r="C28" s="412"/>
      <c r="D28" s="412"/>
      <c r="E28" s="412"/>
      <c r="F28" s="412"/>
      <c r="G28" s="412"/>
      <c r="H28" s="412"/>
      <c r="I28" s="412"/>
      <c r="J28" s="412"/>
      <c r="K28" s="412"/>
    </row>
    <row r="29" spans="1:16" ht="24.75" customHeight="1" x14ac:dyDescent="0.2">
      <c r="A29" s="131" t="s">
        <v>97</v>
      </c>
      <c r="B29" s="412" t="s">
        <v>137</v>
      </c>
      <c r="C29" s="412"/>
      <c r="D29" s="412"/>
      <c r="E29" s="412"/>
      <c r="F29" s="412"/>
      <c r="G29" s="412"/>
      <c r="H29" s="412"/>
      <c r="I29" s="412"/>
      <c r="J29" s="412"/>
      <c r="K29" s="412"/>
    </row>
    <row r="30" spans="1:16" ht="24.75" customHeight="1" x14ac:dyDescent="0.2">
      <c r="A30" s="131" t="s">
        <v>97</v>
      </c>
      <c r="B30" s="412" t="s">
        <v>138</v>
      </c>
      <c r="C30" s="412"/>
      <c r="D30" s="412"/>
      <c r="E30" s="412"/>
      <c r="F30" s="412"/>
      <c r="G30" s="412"/>
      <c r="H30" s="412"/>
      <c r="I30" s="412"/>
      <c r="J30" s="412"/>
      <c r="K30" s="412"/>
    </row>
    <row r="31" spans="1:16" ht="24.75" customHeight="1" x14ac:dyDescent="0.2">
      <c r="A31" s="131" t="s">
        <v>97</v>
      </c>
      <c r="B31" s="415" t="s">
        <v>123</v>
      </c>
      <c r="C31" s="415"/>
      <c r="D31" s="415"/>
      <c r="E31" s="415"/>
      <c r="F31" s="415"/>
      <c r="G31" s="415"/>
      <c r="H31" s="415"/>
      <c r="I31" s="415"/>
      <c r="J31" s="415"/>
      <c r="K31" s="415"/>
    </row>
    <row r="32" spans="1:16" ht="39.75" customHeight="1" x14ac:dyDescent="0.2">
      <c r="A32" s="411"/>
      <c r="B32" s="411"/>
      <c r="C32" s="78"/>
      <c r="D32" s="413"/>
      <c r="E32" s="413"/>
      <c r="F32" s="413"/>
      <c r="G32" s="413"/>
      <c r="H32" s="413"/>
      <c r="I32" s="27"/>
      <c r="J32" s="413"/>
      <c r="K32" s="413"/>
    </row>
    <row r="33" spans="1:13" ht="10.5" customHeight="1" x14ac:dyDescent="0.2">
      <c r="A33" s="410" t="s">
        <v>26</v>
      </c>
      <c r="B33" s="410"/>
      <c r="C33" s="77"/>
      <c r="D33" s="409" t="s">
        <v>101</v>
      </c>
      <c r="E33" s="409"/>
      <c r="F33" s="409"/>
      <c r="G33" s="409"/>
      <c r="H33" s="409"/>
      <c r="I33" s="79"/>
      <c r="J33" s="409" t="s">
        <v>100</v>
      </c>
      <c r="K33" s="409"/>
    </row>
    <row r="34" spans="1:13" ht="14.25" x14ac:dyDescent="0.2">
      <c r="K34" s="132" t="str" cm="1">
        <f t="array" ref="K34:M34">'ÜL-Daten-Erfassung'!A34:C34</f>
        <v>© swegmann, 05.2020</v>
      </c>
      <c r="L34" s="130">
        <v>0</v>
      </c>
      <c r="M34">
        <v>0</v>
      </c>
    </row>
  </sheetData>
  <sheetProtection algorithmName="SHA-512" hashValue="u4urheiKHz9QlCDxR+1O++c4Fk9fueKPoU97PwINLdFjKGfg9p3txFx3CqiB6yRtKKuS2qOjoy12fR1n2JG4bw==" saltValue="RA+Cdb8tHmU3RnRbjsNfBg==" spinCount="100000" sheet="1" objects="1" scenarios="1"/>
  <mergeCells count="61">
    <mergeCell ref="A13:E13"/>
    <mergeCell ref="A27:G27"/>
    <mergeCell ref="A11:C11"/>
    <mergeCell ref="A12:K12"/>
    <mergeCell ref="A14:E14"/>
    <mergeCell ref="H20:I20"/>
    <mergeCell ref="H18:I18"/>
    <mergeCell ref="G13:K13"/>
    <mergeCell ref="D11:H11"/>
    <mergeCell ref="H15:I15"/>
    <mergeCell ref="A15:E15"/>
    <mergeCell ref="H14:I14"/>
    <mergeCell ref="A18:E18"/>
    <mergeCell ref="A19:E19"/>
    <mergeCell ref="A20:E20"/>
    <mergeCell ref="H19:I19"/>
    <mergeCell ref="H16:I16"/>
    <mergeCell ref="A23:B23"/>
    <mergeCell ref="A24:K24"/>
    <mergeCell ref="A25:K25"/>
    <mergeCell ref="A16:E16"/>
    <mergeCell ref="A17:E17"/>
    <mergeCell ref="A22:K22"/>
    <mergeCell ref="B31:K31"/>
    <mergeCell ref="A26:B26"/>
    <mergeCell ref="H17:I17"/>
    <mergeCell ref="C23:K23"/>
    <mergeCell ref="A21:E21"/>
    <mergeCell ref="H26:J26"/>
    <mergeCell ref="C26:F26"/>
    <mergeCell ref="H21:I21"/>
    <mergeCell ref="J33:K33"/>
    <mergeCell ref="A33:B33"/>
    <mergeCell ref="A32:B32"/>
    <mergeCell ref="B30:K30"/>
    <mergeCell ref="B28:K28"/>
    <mergeCell ref="D33:H33"/>
    <mergeCell ref="D32:H32"/>
    <mergeCell ref="J32:K32"/>
    <mergeCell ref="B29:K29"/>
    <mergeCell ref="C1:J1"/>
    <mergeCell ref="C2:K2"/>
    <mergeCell ref="C5:K5"/>
    <mergeCell ref="D7:H7"/>
    <mergeCell ref="A4:K4"/>
    <mergeCell ref="A2:B2"/>
    <mergeCell ref="A3:K3"/>
    <mergeCell ref="I7:J7"/>
    <mergeCell ref="A7:C7"/>
    <mergeCell ref="C6:K6"/>
    <mergeCell ref="A5:B5"/>
    <mergeCell ref="A6:B6"/>
    <mergeCell ref="E10:H10"/>
    <mergeCell ref="D8:E8"/>
    <mergeCell ref="A9:C9"/>
    <mergeCell ref="D9:H9"/>
    <mergeCell ref="I10:J10"/>
    <mergeCell ref="I9:K9"/>
    <mergeCell ref="A8:B8"/>
    <mergeCell ref="A10:B10"/>
    <mergeCell ref="F8:H8"/>
  </mergeCells>
  <phoneticPr fontId="2" type="noConversion"/>
  <pageMargins left="0.78740157480314965" right="0.39370078740157483" top="0.78740157480314965" bottom="0.59055118110236227" header="0.51181102362204722" footer="0.51181102362204722"/>
  <pageSetup paperSize="9" orientation="portrait" horizontalDpi="4294967294" verticalDpi="300"/>
  <headerFooter>
    <oddHeader>&amp;L&amp;12Anlage 7</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Hinweise</vt:lpstr>
      <vt:lpstr>ÜL-Daten-Erfassung</vt:lpstr>
      <vt:lpstr>Quartal_1</vt:lpstr>
      <vt:lpstr>Quartal_2</vt:lpstr>
      <vt:lpstr>Quartal_3</vt:lpstr>
      <vt:lpstr>Quartal_4</vt:lpstr>
      <vt:lpstr>ÜL-Abrechnung</vt:lpstr>
      <vt:lpstr>Hinweise!Druckbereich</vt:lpstr>
      <vt:lpstr>Quartal_1!Druckbereich</vt:lpstr>
      <vt:lpstr>Quartal_2!Druckbereich</vt:lpstr>
      <vt:lpstr>Quartal_3!Druckbereich</vt:lpstr>
      <vt:lpstr>Quartal_4!Druckbereich</vt:lpstr>
      <vt:lpstr>'ÜL-Abrechnung'!Druckbereich</vt:lpstr>
      <vt:lpstr>'ÜL-Daten-Erfassung'!Druckbereich</vt:lpstr>
    </vt:vector>
  </TitlesOfParts>
  <Company>Privat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Siegfried. Wegmann</dc:creator>
  <cp:lastModifiedBy>Kempe, Romy</cp:lastModifiedBy>
  <cp:lastPrinted>2017-01-05T18:14:31Z</cp:lastPrinted>
  <dcterms:created xsi:type="dcterms:W3CDTF">2007-02-24T13:03:47Z</dcterms:created>
  <dcterms:modified xsi:type="dcterms:W3CDTF">2026-10-16T07:41:00Z</dcterms:modified>
</cp:coreProperties>
</file>