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omments2.xml" ContentType="application/vnd.openxmlformats-officedocument.spreadsheetml.comments+xml"/>
  <Override PartName="/xl/drawings/drawing2.xml" ContentType="application/vnd.openxmlformats-officedocument.drawing+xml"/>
  <Override PartName="/xl/ctrlProps/ctrlProp3.xml" ContentType="application/vnd.ms-excel.controlproperties+xml"/>
  <Override PartName="/xl/ctrlProps/ctrlProp4.xml" ContentType="application/vnd.ms-excel.controlproperties+xml"/>
  <Override PartName="/xl/comments3.xml" ContentType="application/vnd.openxmlformats-officedocument.spreadsheetml.comments+xml"/>
  <Override PartName="/xl/drawings/drawing3.xml" ContentType="application/vnd.openxmlformats-officedocument.drawing+xml"/>
  <Override PartName="/xl/ctrlProps/ctrlProp5.xml" ContentType="application/vnd.ms-excel.controlproperties+xml"/>
  <Override PartName="/xl/ctrlProps/ctrlProp6.xml" ContentType="application/vnd.ms-excel.controlproperties+xml"/>
  <Override PartName="/xl/comments4.xml" ContentType="application/vnd.openxmlformats-officedocument.spreadsheetml.comments+xml"/>
  <Override PartName="/xl/drawings/drawing4.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DieseArbeitsmappe"/>
  <mc:AlternateContent xmlns:mc="http://schemas.openxmlformats.org/markup-compatibility/2006">
    <mc:Choice Requires="x15">
      <x15ac:absPath xmlns:x15ac="http://schemas.microsoft.com/office/spreadsheetml/2010/11/ac" url="\\csvfiles\user$\romy\Desktop\"/>
    </mc:Choice>
  </mc:AlternateContent>
  <xr:revisionPtr revIDLastSave="0" documentId="8_{EB556A24-52E6-4B55-9DAF-3E73B1D3CFC4}" xr6:coauthVersionLast="47" xr6:coauthVersionMax="47" xr10:uidLastSave="{00000000-0000-0000-0000-000000000000}"/>
  <bookViews>
    <workbookView xWindow="28680" yWindow="-120" windowWidth="29040" windowHeight="15840" tabRatio="850" activeTab="1" xr2:uid="{00000000-000D-0000-FFFF-FFFF00000000}"/>
  </bookViews>
  <sheets>
    <sheet name="Hinweis und Übungsstätten" sheetId="2" r:id="rId1"/>
    <sheet name="Vereinsdaten" sheetId="17" r:id="rId2"/>
    <sheet name="Winter_Jan_März" sheetId="15" r:id="rId3"/>
    <sheet name="Sommer_April-August" sheetId="24" r:id="rId4"/>
    <sheet name="Winter_Sept-Dez)" sheetId="25" r:id="rId5"/>
    <sheet name="Anl 10 Nebenkosten" sheetId="10" r:id="rId6"/>
  </sheets>
  <definedNames>
    <definedName name="_xlnm.Print_Area" localSheetId="5">'Anl 10 Nebenkosten'!$A$1:$I$39</definedName>
    <definedName name="_xlnm.Print_Area" localSheetId="0">'Hinweis und Übungsstätten'!$A$1:$M$26</definedName>
    <definedName name="_xlnm.Print_Area" localSheetId="3">'Sommer_April-August'!$A$1:$P$31</definedName>
    <definedName name="_xlnm.Print_Area" localSheetId="1">Vereinsdaten!$A$4:$J$12</definedName>
    <definedName name="_xlnm.Print_Area" localSheetId="2">Winter_Jan_März!$A$1:$P$31</definedName>
    <definedName name="_xlnm.Print_Area" localSheetId="4">'Winter_Sept-Dez)'!$A$1:$P$31</definedName>
  </definedNames>
  <calcPr calcId="191029" refMode="R1C1"/>
  <extLst>
    <ext xmlns:x14="http://schemas.microsoft.com/office/spreadsheetml/2009/9/main" uri="{79F54976-1DA5-4618-B147-4CDE4B953A38}">
      <x14:workbookPr defaultImageDpi="32767"/>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 xmlns:mx="http://schemas.microsoft.com/office/mac/excel/2008/main" uri="{7523E5D3-25F3-A5E0-1632-64F254C22452}">
      <mx:ArchID Flags="2"/>
    </ext>
  </extLst>
</workbook>
</file>

<file path=xl/calcChain.xml><?xml version="1.0" encoding="utf-8"?>
<calcChain xmlns="http://schemas.openxmlformats.org/spreadsheetml/2006/main">
  <c r="M12" i="17" l="1"/>
  <c r="I12" i="17"/>
  <c r="K12" i="17"/>
  <c r="A11" i="15" l="1"/>
  <c r="L3" i="17"/>
  <c r="K3" i="15" s="1"/>
  <c r="M28" i="25" l="1"/>
  <c r="J28" i="25"/>
  <c r="J28" i="15"/>
  <c r="A13" i="25" l="1"/>
  <c r="J28" i="24"/>
  <c r="F34" i="10" l="1"/>
  <c r="N28" i="24"/>
  <c r="N28" i="15"/>
  <c r="N28" i="25"/>
  <c r="P31" i="24"/>
  <c r="N24" i="17"/>
  <c r="E3" i="25" l="1"/>
  <c r="P15" i="17"/>
  <c r="T20" i="17" s="1"/>
  <c r="T23" i="17" s="1"/>
  <c r="H3" i="25"/>
  <c r="H39" i="10"/>
  <c r="P31" i="25"/>
  <c r="P31" i="15"/>
  <c r="N13" i="17"/>
  <c r="K13" i="17"/>
  <c r="J7" i="25"/>
  <c r="J10" i="25"/>
  <c r="J24" i="24"/>
  <c r="K24" i="24"/>
  <c r="D33" i="10"/>
  <c r="M28" i="24"/>
  <c r="M28" i="15"/>
  <c r="I26" i="25"/>
  <c r="H26" i="25"/>
  <c r="G26" i="25"/>
  <c r="F26" i="25"/>
  <c r="E26" i="25"/>
  <c r="D26" i="25"/>
  <c r="K25" i="25"/>
  <c r="J25" i="25"/>
  <c r="A25" i="25"/>
  <c r="K24" i="25"/>
  <c r="J24" i="25"/>
  <c r="A24" i="25"/>
  <c r="K23" i="25"/>
  <c r="J23" i="25"/>
  <c r="A23" i="25"/>
  <c r="I22" i="25"/>
  <c r="H22" i="25"/>
  <c r="G22" i="25"/>
  <c r="F22" i="25"/>
  <c r="E22" i="25"/>
  <c r="D22" i="25"/>
  <c r="K21" i="25"/>
  <c r="J21" i="25"/>
  <c r="A21" i="25"/>
  <c r="K20" i="25"/>
  <c r="J20" i="25"/>
  <c r="A20" i="25"/>
  <c r="I19" i="25"/>
  <c r="H19" i="25"/>
  <c r="G19" i="25"/>
  <c r="F19" i="25"/>
  <c r="E19" i="25"/>
  <c r="D19" i="25"/>
  <c r="K18" i="25"/>
  <c r="J18" i="25"/>
  <c r="A18" i="25"/>
  <c r="K17" i="25"/>
  <c r="J17" i="25"/>
  <c r="A17" i="25"/>
  <c r="K16" i="25"/>
  <c r="J16" i="25"/>
  <c r="A16" i="25"/>
  <c r="K15" i="25"/>
  <c r="J15" i="25"/>
  <c r="A15" i="25"/>
  <c r="K14" i="25"/>
  <c r="J14" i="25"/>
  <c r="A14" i="25"/>
  <c r="J13" i="25"/>
  <c r="K12" i="25"/>
  <c r="J12" i="25"/>
  <c r="A12" i="25"/>
  <c r="K11" i="25"/>
  <c r="J11" i="25"/>
  <c r="A11" i="25"/>
  <c r="K10" i="25"/>
  <c r="A10" i="25"/>
  <c r="K9" i="25"/>
  <c r="J9" i="25"/>
  <c r="A9" i="25"/>
  <c r="K8" i="25"/>
  <c r="J8" i="25"/>
  <c r="A8" i="25"/>
  <c r="K7" i="25"/>
  <c r="A7" i="25"/>
  <c r="N2" i="25"/>
  <c r="O1" i="25"/>
  <c r="G1" i="25"/>
  <c r="B1" i="25"/>
  <c r="Q1" i="25" s="1"/>
  <c r="I26" i="24"/>
  <c r="H26" i="24"/>
  <c r="G26" i="24"/>
  <c r="F26" i="24"/>
  <c r="E26" i="24"/>
  <c r="D26" i="24"/>
  <c r="K25" i="24"/>
  <c r="J25" i="24"/>
  <c r="A25" i="24"/>
  <c r="A24" i="24"/>
  <c r="K23" i="24"/>
  <c r="J23" i="24"/>
  <c r="A23" i="24"/>
  <c r="I22" i="24"/>
  <c r="H22" i="24"/>
  <c r="G22" i="24"/>
  <c r="F22" i="24"/>
  <c r="E22" i="24"/>
  <c r="D22" i="24"/>
  <c r="K21" i="24"/>
  <c r="J21" i="24"/>
  <c r="A21" i="24"/>
  <c r="K20" i="24"/>
  <c r="J20" i="24"/>
  <c r="A20" i="24"/>
  <c r="I19" i="24"/>
  <c r="H19" i="24"/>
  <c r="G19" i="24"/>
  <c r="F19" i="24"/>
  <c r="E19" i="24"/>
  <c r="D19" i="24"/>
  <c r="K18" i="24"/>
  <c r="J18" i="24"/>
  <c r="A18" i="24"/>
  <c r="K17" i="24"/>
  <c r="J17" i="24"/>
  <c r="A17" i="24"/>
  <c r="K16" i="24"/>
  <c r="J16" i="24"/>
  <c r="A16" i="24"/>
  <c r="K15" i="24"/>
  <c r="J15" i="24"/>
  <c r="A15" i="24"/>
  <c r="K14" i="24"/>
  <c r="J14" i="24"/>
  <c r="A14" i="24"/>
  <c r="K13" i="24"/>
  <c r="J13" i="24"/>
  <c r="A13" i="24"/>
  <c r="K12" i="24"/>
  <c r="J12" i="24"/>
  <c r="A12" i="24"/>
  <c r="K11" i="24"/>
  <c r="J11" i="24"/>
  <c r="A11" i="24"/>
  <c r="K10" i="24"/>
  <c r="J10" i="24"/>
  <c r="A10" i="24"/>
  <c r="K9" i="24"/>
  <c r="J9" i="24"/>
  <c r="A9" i="24"/>
  <c r="K8" i="24"/>
  <c r="J8" i="24"/>
  <c r="A8" i="24"/>
  <c r="K7" i="24"/>
  <c r="J7" i="24"/>
  <c r="A7" i="24"/>
  <c r="N2" i="24"/>
  <c r="O1" i="24"/>
  <c r="G1" i="24"/>
  <c r="B1" i="24"/>
  <c r="Q1" i="24" s="1"/>
  <c r="B1" i="15"/>
  <c r="Q1" i="15" s="1"/>
  <c r="B4" i="10"/>
  <c r="A5" i="10"/>
  <c r="B8" i="10"/>
  <c r="K1" i="10"/>
  <c r="H13" i="10"/>
  <c r="H16" i="10"/>
  <c r="H19" i="10"/>
  <c r="H20" i="10"/>
  <c r="H22" i="10"/>
  <c r="H27" i="10"/>
  <c r="A34" i="10"/>
  <c r="G1" i="15"/>
  <c r="O1" i="15"/>
  <c r="N2" i="15"/>
  <c r="A2" i="10" s="1"/>
  <c r="A7" i="15"/>
  <c r="J7" i="15"/>
  <c r="K7" i="15"/>
  <c r="A8" i="15"/>
  <c r="J8" i="15"/>
  <c r="K8" i="15"/>
  <c r="A9" i="15"/>
  <c r="J9" i="15"/>
  <c r="K9" i="15"/>
  <c r="A10" i="15"/>
  <c r="J10" i="15"/>
  <c r="K10" i="15"/>
  <c r="J11" i="15"/>
  <c r="K11" i="15"/>
  <c r="A12" i="15"/>
  <c r="J12" i="15"/>
  <c r="K12" i="15"/>
  <c r="A13" i="15"/>
  <c r="J13" i="15"/>
  <c r="K13" i="15"/>
  <c r="A14" i="15"/>
  <c r="J14" i="15"/>
  <c r="K14" i="15"/>
  <c r="A15" i="15"/>
  <c r="J15" i="15"/>
  <c r="K15" i="15"/>
  <c r="A16" i="15"/>
  <c r="J16" i="15"/>
  <c r="K16" i="15"/>
  <c r="A17" i="15"/>
  <c r="J17" i="15"/>
  <c r="K17" i="15"/>
  <c r="A18" i="15"/>
  <c r="J18" i="15"/>
  <c r="K18" i="15"/>
  <c r="D19" i="15"/>
  <c r="E19" i="15"/>
  <c r="F19" i="15"/>
  <c r="G19" i="15"/>
  <c r="H19" i="15"/>
  <c r="I19" i="15"/>
  <c r="A20" i="15"/>
  <c r="J20" i="15"/>
  <c r="K20" i="15"/>
  <c r="A21" i="15"/>
  <c r="J21" i="15"/>
  <c r="K21" i="15"/>
  <c r="D22" i="15"/>
  <c r="E22" i="15"/>
  <c r="F22" i="15"/>
  <c r="G22" i="15"/>
  <c r="H22" i="15"/>
  <c r="I22" i="15"/>
  <c r="A23" i="15"/>
  <c r="J23" i="15"/>
  <c r="K23" i="15"/>
  <c r="A24" i="15"/>
  <c r="J24" i="15"/>
  <c r="K24" i="15"/>
  <c r="A25" i="15"/>
  <c r="J25" i="15"/>
  <c r="K25" i="15"/>
  <c r="D26" i="15"/>
  <c r="E26" i="15"/>
  <c r="F26" i="15"/>
  <c r="G26" i="15"/>
  <c r="H26" i="15"/>
  <c r="I26" i="15"/>
  <c r="I15" i="17"/>
  <c r="F15" i="17"/>
  <c r="L18" i="24" l="1"/>
  <c r="L20" i="25"/>
  <c r="L21" i="15"/>
  <c r="M21" i="15" s="1"/>
  <c r="O21" i="15" s="1"/>
  <c r="L18" i="15"/>
  <c r="M18" i="15" s="1"/>
  <c r="O18" i="15" s="1"/>
  <c r="H28" i="10"/>
  <c r="L25" i="25"/>
  <c r="M25" i="25"/>
  <c r="O25" i="25" s="1"/>
  <c r="L23" i="25"/>
  <c r="M23" i="25" s="1"/>
  <c r="O23" i="25" s="1"/>
  <c r="T24" i="17"/>
  <c r="V24" i="17" s="1"/>
  <c r="T27" i="17"/>
  <c r="S27" i="17" s="1"/>
  <c r="R19" i="17"/>
  <c r="Q19" i="17" s="1"/>
  <c r="R20" i="17"/>
  <c r="X20" i="17" s="1"/>
  <c r="T25" i="17"/>
  <c r="V25" i="17" s="1"/>
  <c r="T18" i="17"/>
  <c r="V18" i="17" s="1"/>
  <c r="T22" i="17"/>
  <c r="S22" i="17" s="1"/>
  <c r="R25" i="17"/>
  <c r="R24" i="17"/>
  <c r="W24" i="17" s="1"/>
  <c r="R28" i="17"/>
  <c r="Q28" i="17" s="1"/>
  <c r="R27" i="17"/>
  <c r="U27" i="17" s="1"/>
  <c r="R22" i="17"/>
  <c r="R26" i="17"/>
  <c r="Q26" i="17" s="1"/>
  <c r="H3" i="24"/>
  <c r="E3" i="15"/>
  <c r="R17" i="17"/>
  <c r="U17" i="17" s="1"/>
  <c r="L25" i="15"/>
  <c r="M25" i="15" s="1"/>
  <c r="O25" i="15" s="1"/>
  <c r="L11" i="15"/>
  <c r="M11" i="15" s="1"/>
  <c r="O11" i="15" s="1"/>
  <c r="L10" i="24"/>
  <c r="M10" i="24" s="1"/>
  <c r="O10" i="24" s="1"/>
  <c r="L21" i="24"/>
  <c r="L10" i="25"/>
  <c r="J26" i="15"/>
  <c r="L23" i="15"/>
  <c r="L21" i="25"/>
  <c r="M21" i="25" s="1"/>
  <c r="O21" i="25" s="1"/>
  <c r="J22" i="25"/>
  <c r="L24" i="25"/>
  <c r="J26" i="25"/>
  <c r="L14" i="25"/>
  <c r="F11" i="17"/>
  <c r="S20" i="17"/>
  <c r="V20" i="17"/>
  <c r="T28" i="17"/>
  <c r="S28" i="17" s="1"/>
  <c r="T19" i="17"/>
  <c r="R18" i="17"/>
  <c r="L23" i="24"/>
  <c r="M23" i="24" s="1"/>
  <c r="J26" i="24"/>
  <c r="L24" i="24"/>
  <c r="M25" i="24" s="1"/>
  <c r="L13" i="24"/>
  <c r="M13" i="24" s="1"/>
  <c r="O13" i="24" s="1"/>
  <c r="L17" i="24"/>
  <c r="M17" i="24" s="1"/>
  <c r="O17" i="24" s="1"/>
  <c r="L7" i="24"/>
  <c r="M7" i="24" s="1"/>
  <c r="L11" i="24"/>
  <c r="M11" i="24" s="1"/>
  <c r="O11" i="24" s="1"/>
  <c r="L18" i="25"/>
  <c r="L13" i="25"/>
  <c r="O13" i="25" s="1"/>
  <c r="L16" i="15"/>
  <c r="L12" i="15"/>
  <c r="M12" i="15" s="1"/>
  <c r="O12" i="15" s="1"/>
  <c r="L8" i="15"/>
  <c r="M8" i="15" s="1"/>
  <c r="O8" i="15" s="1"/>
  <c r="L9" i="24"/>
  <c r="M9" i="24" s="1"/>
  <c r="O9" i="24" s="1"/>
  <c r="L20" i="24"/>
  <c r="L7" i="25"/>
  <c r="L17" i="15"/>
  <c r="M17" i="15" s="1"/>
  <c r="O17" i="15" s="1"/>
  <c r="L13" i="15"/>
  <c r="M13" i="15" s="1"/>
  <c r="O13" i="15" s="1"/>
  <c r="L14" i="15"/>
  <c r="L10" i="15"/>
  <c r="M10" i="15" s="1"/>
  <c r="O10" i="15" s="1"/>
  <c r="L9" i="25"/>
  <c r="L12" i="25"/>
  <c r="L24" i="15"/>
  <c r="M24" i="15" s="1"/>
  <c r="O24" i="15" s="1"/>
  <c r="L20" i="15"/>
  <c r="M20" i="15" s="1"/>
  <c r="O20" i="15" s="1"/>
  <c r="L9" i="15"/>
  <c r="M9" i="15" s="1"/>
  <c r="O9" i="15" s="1"/>
  <c r="L15" i="15"/>
  <c r="M15" i="15" s="1"/>
  <c r="O15" i="15" s="1"/>
  <c r="L7" i="15"/>
  <c r="M7" i="15" s="1"/>
  <c r="O7" i="15" s="1"/>
  <c r="L8" i="24"/>
  <c r="L25" i="24"/>
  <c r="L8" i="25"/>
  <c r="L11" i="25"/>
  <c r="L15" i="25"/>
  <c r="L17" i="25"/>
  <c r="L16" i="25"/>
  <c r="J19" i="25"/>
  <c r="J22" i="24"/>
  <c r="L16" i="24"/>
  <c r="M16" i="24" s="1"/>
  <c r="O16" i="24" s="1"/>
  <c r="L15" i="24"/>
  <c r="M15" i="24" s="1"/>
  <c r="O15" i="24" s="1"/>
  <c r="L14" i="24"/>
  <c r="L12" i="24"/>
  <c r="M12" i="24" s="1"/>
  <c r="O12" i="24" s="1"/>
  <c r="J19" i="24"/>
  <c r="J22" i="15"/>
  <c r="J19" i="15"/>
  <c r="M24" i="25"/>
  <c r="O24" i="25" s="1"/>
  <c r="S23" i="17"/>
  <c r="V23" i="17"/>
  <c r="M18" i="24"/>
  <c r="O18" i="24" s="1"/>
  <c r="M20" i="25"/>
  <c r="O20" i="25" s="1"/>
  <c r="S24" i="17" l="1"/>
  <c r="U19" i="17"/>
  <c r="V22" i="17"/>
  <c r="W27" i="17"/>
  <c r="M15" i="25"/>
  <c r="O15" i="25" s="1"/>
  <c r="S18" i="17"/>
  <c r="X24" i="17"/>
  <c r="U28" i="17"/>
  <c r="Q27" i="17"/>
  <c r="U24" i="17"/>
  <c r="V27" i="17"/>
  <c r="S25" i="17"/>
  <c r="Q24" i="17"/>
  <c r="X27" i="17"/>
  <c r="X22" i="17"/>
  <c r="X25" i="17"/>
  <c r="Q22" i="17"/>
  <c r="W20" i="17"/>
  <c r="X19" i="17"/>
  <c r="R23" i="17"/>
  <c r="Q23" i="17" s="1"/>
  <c r="T21" i="17"/>
  <c r="S21" i="17" s="1"/>
  <c r="Q25" i="17"/>
  <c r="U22" i="17"/>
  <c r="W22" i="17"/>
  <c r="R21" i="17"/>
  <c r="U21" i="17" s="1"/>
  <c r="Q20" i="17"/>
  <c r="U20" i="17"/>
  <c r="W25" i="17"/>
  <c r="U25" i="17"/>
  <c r="U26" i="17"/>
  <c r="T26" i="17"/>
  <c r="X26" i="17" s="1"/>
  <c r="T17" i="17"/>
  <c r="W17" i="17" s="1"/>
  <c r="H3" i="15"/>
  <c r="E12" i="17"/>
  <c r="Q17" i="17"/>
  <c r="G11" i="17"/>
  <c r="W28" i="17"/>
  <c r="O23" i="24"/>
  <c r="M24" i="24"/>
  <c r="O24" i="24" s="1"/>
  <c r="S19" i="17"/>
  <c r="V19" i="17"/>
  <c r="V28" i="17"/>
  <c r="X28" i="17"/>
  <c r="W19" i="17"/>
  <c r="Q18" i="17"/>
  <c r="X18" i="17"/>
  <c r="U18" i="17"/>
  <c r="W18" i="17"/>
  <c r="O7" i="24"/>
  <c r="O25" i="24"/>
  <c r="O22" i="15"/>
  <c r="O26" i="25"/>
  <c r="O22" i="25"/>
  <c r="V21" i="17" l="1"/>
  <c r="Q21" i="17"/>
  <c r="X23" i="17"/>
  <c r="W23" i="17" s="1"/>
  <c r="Y22" i="17" s="1"/>
  <c r="M14" i="15"/>
  <c r="O14" i="15" s="1"/>
  <c r="M23" i="15"/>
  <c r="O23" i="15" s="1"/>
  <c r="O26" i="15" s="1"/>
  <c r="U23" i="17"/>
  <c r="X21" i="17"/>
  <c r="W21" i="17" s="1"/>
  <c r="Y17" i="17" s="1"/>
  <c r="M16" i="15"/>
  <c r="O16" i="15" s="1"/>
  <c r="Y25" i="17"/>
  <c r="S26" i="17"/>
  <c r="W26" i="17"/>
  <c r="X17" i="17"/>
  <c r="V26" i="17"/>
  <c r="S17" i="17"/>
  <c r="V17" i="17"/>
  <c r="E3" i="24"/>
  <c r="G12" i="17"/>
  <c r="M8" i="24" s="1"/>
  <c r="O8" i="24" s="1"/>
  <c r="O26" i="24"/>
  <c r="O19" i="15" l="1"/>
  <c r="G28" i="15" s="1"/>
  <c r="M7" i="25"/>
  <c r="O7" i="25" s="1"/>
  <c r="M17" i="25"/>
  <c r="O17" i="25" s="1"/>
  <c r="M14" i="25"/>
  <c r="O14" i="25" s="1"/>
  <c r="M12" i="25"/>
  <c r="O12" i="25" s="1"/>
  <c r="M16" i="25"/>
  <c r="O16" i="25" s="1"/>
  <c r="M18" i="25"/>
  <c r="O18" i="25" s="1"/>
  <c r="M14" i="24"/>
  <c r="O14" i="24" s="1"/>
  <c r="O19" i="24" s="1"/>
  <c r="M21" i="24"/>
  <c r="O21" i="24" s="1"/>
  <c r="M20" i="24"/>
  <c r="O20" i="24" s="1"/>
  <c r="Y26" i="17"/>
  <c r="O22" i="24" l="1"/>
  <c r="G28" i="24" s="1"/>
  <c r="M11" i="25"/>
  <c r="O11" i="25" s="1"/>
  <c r="M10" i="25"/>
  <c r="O10" i="25" s="1"/>
  <c r="M8" i="25"/>
  <c r="O8" i="25" s="1"/>
  <c r="M9" i="25"/>
  <c r="O9" i="25" s="1"/>
  <c r="O19" i="25" l="1"/>
  <c r="G28" i="25"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Siegfried</author>
  </authors>
  <commentList>
    <comment ref="D8" authorId="0" shapeId="0" xr:uid="{00000000-0006-0000-0100-000001000000}">
      <text>
        <r>
          <rPr>
            <b/>
            <sz val="9"/>
            <color rgb="FF000000"/>
            <rFont val="Tahoma"/>
            <family val="2"/>
          </rPr>
          <t>Schlüsselnummer für Nebenkostenabrechnung:</t>
        </r>
        <r>
          <rPr>
            <sz val="9"/>
            <color rgb="FF000000"/>
            <rFont val="Tahoma"/>
            <family val="2"/>
          </rPr>
          <t xml:space="preserve">
</t>
        </r>
        <r>
          <rPr>
            <sz val="9"/>
            <color rgb="FF000000"/>
            <rFont val="Tahoma"/>
            <family val="2"/>
          </rPr>
          <t xml:space="preserve">Die Sportstätte aus der Tabelle &lt;Hinweise und Übungsstätten&gt; entnehmen.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Siegfried</author>
  </authors>
  <commentList>
    <comment ref="B1" authorId="0" shapeId="0" xr:uid="{00000000-0006-0000-0200-000001000000}">
      <text>
        <r>
          <rPr>
            <b/>
            <sz val="8"/>
            <color rgb="FF000000"/>
            <rFont val="Tahoma"/>
            <family val="2"/>
          </rPr>
          <t xml:space="preserve">Vereinsdaten
</t>
        </r>
        <r>
          <rPr>
            <sz val="8"/>
            <color rgb="FF000000"/>
            <rFont val="Tahoma"/>
            <family val="2"/>
          </rPr>
          <t xml:space="preserve">
</t>
        </r>
        <r>
          <rPr>
            <sz val="8"/>
            <color rgb="FF000000"/>
            <rFont val="Tahoma"/>
            <family val="2"/>
          </rPr>
          <t xml:space="preserve">Eingabe nur über die Tabelle Vereinsdaten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Siegfried</author>
  </authors>
  <commentList>
    <comment ref="B1" authorId="0" shapeId="0" xr:uid="{00000000-0006-0000-0300-000001000000}">
      <text>
        <r>
          <rPr>
            <b/>
            <sz val="8"/>
            <color rgb="FF000000"/>
            <rFont val="Tahoma"/>
            <family val="2"/>
          </rPr>
          <t xml:space="preserve">Vereinsdaten
</t>
        </r>
        <r>
          <rPr>
            <sz val="8"/>
            <color rgb="FF000000"/>
            <rFont val="Tahoma"/>
            <family val="2"/>
          </rPr>
          <t xml:space="preserve">
</t>
        </r>
        <r>
          <rPr>
            <sz val="8"/>
            <color rgb="FF000000"/>
            <rFont val="Tahoma"/>
            <family val="2"/>
          </rPr>
          <t xml:space="preserve">Eingabe nur über die Tabelle Vereinsdaten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Siegfried</author>
  </authors>
  <commentList>
    <comment ref="B1" authorId="0" shapeId="0" xr:uid="{00000000-0006-0000-0400-000001000000}">
      <text>
        <r>
          <rPr>
            <b/>
            <sz val="8"/>
            <color rgb="FF000000"/>
            <rFont val="Tahoma"/>
            <family val="2"/>
          </rPr>
          <t xml:space="preserve">Vereinsdaten
</t>
        </r>
        <r>
          <rPr>
            <sz val="8"/>
            <color rgb="FF000000"/>
            <rFont val="Tahoma"/>
            <family val="2"/>
          </rPr>
          <t xml:space="preserve">
</t>
        </r>
        <r>
          <rPr>
            <sz val="8"/>
            <color rgb="FF000000"/>
            <rFont val="Tahoma"/>
            <family val="2"/>
          </rPr>
          <t xml:space="preserve">Eingabe nur über die Tabelle Vereinsdaten
</t>
        </r>
      </text>
    </comment>
  </commentList>
</comments>
</file>

<file path=xl/sharedStrings.xml><?xml version="1.0" encoding="utf-8"?>
<sst xmlns="http://schemas.openxmlformats.org/spreadsheetml/2006/main" count="285" uniqueCount="182">
  <si>
    <t>Betrag</t>
  </si>
  <si>
    <t>Sportstätte</t>
  </si>
  <si>
    <t>Grüntenhalle</t>
  </si>
  <si>
    <t>Königsegghalle</t>
  </si>
  <si>
    <t>Leichtathletikanlage</t>
  </si>
  <si>
    <t>Kindergarten Am Graben</t>
  </si>
  <si>
    <t>Maria Stern</t>
  </si>
  <si>
    <t>Schießanlage</t>
  </si>
  <si>
    <t>Nr.</t>
  </si>
  <si>
    <t>Gesamt</t>
  </si>
  <si>
    <t>Winter</t>
  </si>
  <si>
    <t>Ostern</t>
  </si>
  <si>
    <t>Pfingsten</t>
  </si>
  <si>
    <t>Sommer</t>
  </si>
  <si>
    <t>Herbst</t>
  </si>
  <si>
    <t>Weihnachten</t>
  </si>
  <si>
    <t>bis</t>
  </si>
  <si>
    <t>Tel:</t>
  </si>
  <si>
    <t xml:space="preserve">Bearbeitungshinweise: </t>
  </si>
  <si>
    <t>von</t>
  </si>
  <si>
    <t>Drucken</t>
  </si>
  <si>
    <t>(Nur für Bearbeitung mit Excel!)</t>
  </si>
  <si>
    <t>Benutzung städtischer Sportanlagen und Übungsstätten</t>
  </si>
  <si>
    <t>Städtische Übungsstätten</t>
  </si>
  <si>
    <t>Nebenkosten</t>
  </si>
  <si>
    <t>Vereinsname</t>
  </si>
  <si>
    <t>Dem</t>
  </si>
  <si>
    <t>Sport-/Übungsstätte</t>
  </si>
  <si>
    <t>1. Strom:</t>
  </si>
  <si>
    <t>2. Wasser/Abwasser</t>
  </si>
  <si>
    <t>Für die Richtigkeit</t>
  </si>
  <si>
    <t>Datum</t>
  </si>
  <si>
    <t>Unterschrift/Vereinsvorsitzender</t>
  </si>
  <si>
    <t>Jahr</t>
  </si>
  <si>
    <t>Verein</t>
  </si>
  <si>
    <t>Mo</t>
  </si>
  <si>
    <t>Di</t>
  </si>
  <si>
    <t>Mi</t>
  </si>
  <si>
    <t>Do</t>
  </si>
  <si>
    <t>Fr</t>
  </si>
  <si>
    <t>Sa</t>
  </si>
  <si>
    <t xml:space="preserve">Trainingszeiten </t>
  </si>
  <si>
    <t>Betrag pro Woche</t>
  </si>
  <si>
    <t>Sport-/Übungsstätten</t>
  </si>
  <si>
    <t>Die Formulare Sommer- und Winterbelegung sind zum Termin 1. April des Folgejahres bei der Sportabteilung der Stadt Immenstadt i. Allgäu einzureichen.</t>
  </si>
  <si>
    <t>Ort Datum</t>
  </si>
  <si>
    <t>vom</t>
  </si>
  <si>
    <t>sind beim Betrieb nachfolgender städtischer Sport-/Übungsstätte</t>
  </si>
  <si>
    <t>Anrechenbare Nebenkosten sind mit der Nebenkostenabrechnung und beigefügten Rechnungen nachweisen.</t>
  </si>
  <si>
    <t>KW</t>
  </si>
  <si>
    <t>Anzahl Wochen</t>
  </si>
  <si>
    <t>Vorname</t>
  </si>
  <si>
    <t>Telefon</t>
  </si>
  <si>
    <t>Jul-Kunert-Halle Kraftraum</t>
  </si>
  <si>
    <t>Auskünfte und Fragen?</t>
  </si>
  <si>
    <t>Julius-Kunert-Halle 1</t>
  </si>
  <si>
    <t>Julius-Kunert-Halle 2</t>
  </si>
  <si>
    <t>Julius-Kunert-Halle 3</t>
  </si>
  <si>
    <t>&lt;             Keine Hallenschließung              &gt;</t>
  </si>
  <si>
    <t>&lt;                     &gt;</t>
  </si>
  <si>
    <t>&lt;                  Sporthallen während der Ferien geschlossen               &gt;</t>
  </si>
  <si>
    <t>Hallenbad</t>
  </si>
  <si>
    <t>Stunden- satz</t>
  </si>
  <si>
    <t>Siehe beiliegende Abrechnung/Rechnungen</t>
  </si>
  <si>
    <t>Nebenkostenabrechnung:</t>
  </si>
  <si>
    <t>Winter Jan.-März</t>
  </si>
  <si>
    <r>
      <t>Abrechnung erstellt:</t>
    </r>
    <r>
      <rPr>
        <b/>
        <sz val="10"/>
        <rFont val="Arial"/>
        <family val="2"/>
      </rPr>
      <t xml:space="preserve"> Name</t>
    </r>
  </si>
  <si>
    <t>Hinweise und Übungsstätten</t>
  </si>
  <si>
    <t>Allgemeine Hinweise und Sportstättenschlüssel</t>
  </si>
  <si>
    <t>Winter Fußball</t>
  </si>
  <si>
    <t xml:space="preserve">                                                               Gebührenerfassung - Abrechnung                                   </t>
  </si>
  <si>
    <t xml:space="preserve">Die Sport-/Übungsstätte wird von weiteren Vereinen genutzt </t>
  </si>
  <si>
    <t>Name des Vereines:</t>
  </si>
  <si>
    <t>Die Kosten wurden anteilig berechnet</t>
  </si>
  <si>
    <t>1. Vorsitzende/r</t>
  </si>
  <si>
    <t>Abrechnung erstellt</t>
  </si>
  <si>
    <t>Betrag lt. Abrechnung:</t>
  </si>
  <si>
    <t>Nebenkostenabrechnung*</t>
  </si>
  <si>
    <t>*   Nebenkosten sind ggf. auf den Eigenanteil zu kürzen</t>
  </si>
  <si>
    <t>abzügl. Fremdanteil</t>
  </si>
  <si>
    <t>3. Heizung:</t>
  </si>
  <si>
    <t>5. Sonstige Nebenkosten</t>
  </si>
  <si>
    <t>4. Reinigungskosten:</t>
  </si>
  <si>
    <t>Nebenkosten Gesamt</t>
  </si>
  <si>
    <t>**  Alle Nebenkosten sind durch Gebührenrechnungen (Strom/Wasser etc.) zu belegen</t>
  </si>
  <si>
    <t>Gebühr</t>
  </si>
  <si>
    <t>Alte Schule - Jahnstraße</t>
  </si>
  <si>
    <t>folgende anrechenbare Kosten entstanden:**</t>
  </si>
  <si>
    <t>Anzahl Tage</t>
  </si>
  <si>
    <t>Hinweise:</t>
  </si>
  <si>
    <t>*Regelbelegung:</t>
  </si>
  <si>
    <t>Kosten pro Wochen gesamt</t>
  </si>
  <si>
    <t>Rechnungsbetrag</t>
  </si>
  <si>
    <t>Wochen- stunden</t>
  </si>
  <si>
    <r>
      <t>Abrechnung erstellt</t>
    </r>
    <r>
      <rPr>
        <sz val="8"/>
        <rFont val="Arial"/>
        <family val="2"/>
      </rPr>
      <t xml:space="preserve">                           Name Vorname</t>
    </r>
  </si>
  <si>
    <t>Sporthalle Stein</t>
  </si>
  <si>
    <r>
      <t>Julius-Kunert-Halle</t>
    </r>
    <r>
      <rPr>
        <b/>
        <sz val="8"/>
        <rFont val="Arial"/>
        <family val="2"/>
      </rPr>
      <t>:</t>
    </r>
    <r>
      <rPr>
        <sz val="8"/>
        <rFont val="Arial"/>
        <family val="2"/>
      </rPr>
      <t xml:space="preserve">                 </t>
    </r>
  </si>
  <si>
    <t>Betrag ggf. erst nach Rechnungsstellung überweisen, wird mit der Sportförderung verrechnet!</t>
  </si>
  <si>
    <t>Erläuterungen/Funktionen zu den Tabellenblättern:</t>
  </si>
  <si>
    <t xml:space="preserve">Erfassung der Vereinsdaten erforderlich!! Daten werden in alle Formulare übernommen! </t>
  </si>
  <si>
    <t>TABELLE &gt;Vereinsdaten&lt;</t>
  </si>
  <si>
    <t>TABELLE &gt;Winter_ Jan_März&lt;</t>
  </si>
  <si>
    <t>Sommer Fußball/ Leichtathletik</t>
  </si>
  <si>
    <t>Erfassungsmaske für Vereinsdaten</t>
  </si>
  <si>
    <t>TABELLE Winter_Sept_Dez</t>
  </si>
  <si>
    <t>TABELLE Sommer_April-August</t>
  </si>
  <si>
    <r>
      <t>Nur wenn Nebenkosten (Anl. 10) geltend gemacht werden können. &lt;=</t>
    </r>
    <r>
      <rPr>
        <b/>
        <sz val="10"/>
        <rFont val="Arial"/>
        <family val="2"/>
      </rPr>
      <t>Sportstätte (Schl-Nr.) eintragen:</t>
    </r>
  </si>
  <si>
    <t>Schlüssel Nr. siehe Tabelle &lt;Hinweise und Übungsstätten&gt;</t>
  </si>
  <si>
    <t>Schulferien in Bayern</t>
  </si>
  <si>
    <t>Achtung hier keine Änderungen vornehmen</t>
  </si>
  <si>
    <t>Eintragungen nur für Fortschreibung des Ferienkalenders</t>
  </si>
  <si>
    <t xml:space="preserve">Sommer </t>
  </si>
  <si>
    <t>Sommerbelegung</t>
  </si>
  <si>
    <t>Winterbelegung 1</t>
  </si>
  <si>
    <t>J-K-H</t>
  </si>
  <si>
    <t>Ferienkalenderberechnung</t>
  </si>
  <si>
    <t>Quelle Ferienkalender: Internet Schulferien Bayern</t>
  </si>
  <si>
    <t>Die bisher für Fußballvereine gesondert bereitgestellten Formulare entfallen. Die Belegung der Frei-/bzw. Hallenplätze ist entsprechend der Zeiträume in den Tabellenblättern zu erfassen.</t>
  </si>
  <si>
    <t>Die Wochenbelegung berech-net sich für jedes Quartal unter Berücksichtigung der Ferien automatisch.</t>
  </si>
  <si>
    <r>
      <t xml:space="preserve">Eingabe nur, wenn die tatsäch-liche Belegung der jeweiligen Sportstätte von der Regelbele-gung abweicht.                      </t>
    </r>
    <r>
      <rPr>
        <b/>
        <sz val="8"/>
        <rFont val="Arial"/>
        <family val="2"/>
      </rPr>
      <t>Z.B.: Fußball/Leichtathletik</t>
    </r>
    <r>
      <rPr>
        <sz val="8"/>
        <rFont val="Arial"/>
        <family val="2"/>
      </rPr>
      <t xml:space="preserve">          </t>
    </r>
  </si>
  <si>
    <t>Antrag erstellt am:</t>
  </si>
  <si>
    <t>Wohnort</t>
  </si>
  <si>
    <t>87509 Immenstadt</t>
  </si>
  <si>
    <t>Für die zeitgerechte Abrechnung der Benutzungsgebühren für städtische Sportanlagen und Übungsstätten sind die Abrechnungsformulare bis spätestens zum 1. April des Folgejahres an die Sportabteilung der Stadt einzureichen. Bei nicht fristgerechter Vorlage erfolgt die Abrechnung nach vorliegendem Belegungsplan - ohne Berücksichtigung von Jugendlichen und ggf. Nebenkostenabzug!</t>
  </si>
  <si>
    <t>Siegfried Wegmann    Tel. 08323/6610                                                Email: siegfried.wegmann@web.de</t>
  </si>
  <si>
    <t>Vereine, die ihre Sportstättenabrechnungen manuell erstellen (Ausnahme, weil umständliche Berechnung), sind alle Vereinsdaten lesbar in allen Formularen einzutragen!</t>
  </si>
  <si>
    <t xml:space="preserve">                                                                     </t>
  </si>
  <si>
    <t xml:space="preserve">Ferienende und Winterbelegung 2              </t>
  </si>
  <si>
    <t>Schulende</t>
  </si>
  <si>
    <r>
      <rPr>
        <b/>
        <sz val="9"/>
        <rFont val="Arial"/>
        <family val="2"/>
      </rPr>
      <t>Abrechnung erstellt</t>
    </r>
    <r>
      <rPr>
        <sz val="8"/>
        <rFont val="Arial"/>
        <family val="2"/>
      </rPr>
      <t xml:space="preserve">                           Name Vorname</t>
    </r>
  </si>
  <si>
    <t>Platz 1 Stadion Hauptplatz</t>
  </si>
  <si>
    <t>Platz 2 Stadion Kunstrasen</t>
  </si>
  <si>
    <t>Platz 3 Nebenplatz am KKH</t>
  </si>
  <si>
    <t>Nur für überwiegend erwachsene Teilnehmer</t>
  </si>
  <si>
    <t>** Regelabweichende Wochenzahl hier erfassen!</t>
  </si>
  <si>
    <r>
      <t xml:space="preserve">Eingabe nur, wenn die tatsächliche Belegung von der Regelbelegung abweicht.                      Z.B.: Fußball/Leichtathletik    </t>
    </r>
    <r>
      <rPr>
        <b/>
        <sz val="9"/>
        <rFont val="Arial"/>
        <family val="2"/>
      </rPr>
      <t>Trainingsausfälle begründen keine Reduzierung!</t>
    </r>
    <r>
      <rPr>
        <b/>
        <sz val="8"/>
        <rFont val="Arial"/>
        <family val="2"/>
      </rPr>
      <t xml:space="preserve">    </t>
    </r>
    <r>
      <rPr>
        <sz val="8"/>
        <rFont val="Arial"/>
        <family val="2"/>
      </rPr>
      <t xml:space="preserve"> </t>
    </r>
  </si>
  <si>
    <t>Eine verlängerte oder verkürzte Wintersaison kann eine veränderte Nutzung der Außenanlagen begründen, ggf. aber zu verlängerten Hallenbelegzeiten führen.</t>
  </si>
  <si>
    <r>
      <t xml:space="preserve">Jede Halleneinheit einzeln erfassen (eine Stunde </t>
    </r>
    <r>
      <rPr>
        <b/>
        <sz val="8"/>
        <rFont val="Arial"/>
        <family val="2"/>
      </rPr>
      <t>Gesamthalle</t>
    </r>
    <r>
      <rPr>
        <sz val="8"/>
        <rFont val="Arial"/>
        <family val="2"/>
      </rPr>
      <t>, dann Eingabe in jedem Drittel erforderlich).</t>
    </r>
  </si>
  <si>
    <r>
      <t xml:space="preserve">*Regel- belegung </t>
    </r>
    <r>
      <rPr>
        <b/>
        <sz val="9"/>
        <rFont val="Arial"/>
        <family val="2"/>
      </rPr>
      <t xml:space="preserve"> Wochen</t>
    </r>
  </si>
  <si>
    <t>**Tats. belegt: Wochen</t>
  </si>
  <si>
    <t>Selbstrechnende Wochenbe-legung mit Ferienabzug!</t>
  </si>
  <si>
    <t>Hier kann sich durch eine verlängerte oder verkürzte Wintersaison eine veränder-te Nutzung der Außenanla-gen und damit auch eine veränderte Hallenbelegung ergeben. Die Jul.-Kunert-Halle wird ab dem 1. Sept. berechnet!</t>
  </si>
  <si>
    <t>Freibad am Kleinen Alpsee</t>
  </si>
  <si>
    <t>Achtung:</t>
  </si>
  <si>
    <t>Bei Fortschreibung des Ferienkalenders (Daten im Internet aus Ferienkalender Bayern) immer Jahresfolge einhalten!</t>
  </si>
  <si>
    <t>Winter                  Nur Stadion!</t>
  </si>
  <si>
    <t>Mietabrechnung für:</t>
  </si>
  <si>
    <t>Bitte Vereinsdaten in Tabelle  1&lt;Vereinsdaten&gt; erfassen</t>
  </si>
  <si>
    <r>
      <t>Vereinsnamen</t>
    </r>
    <r>
      <rPr>
        <sz val="10"/>
        <rFont val="Arial"/>
        <family val="2"/>
      </rPr>
      <t xml:space="preserve">, </t>
    </r>
    <r>
      <rPr>
        <b/>
        <sz val="10"/>
        <rFont val="Arial"/>
        <family val="2"/>
      </rPr>
      <t xml:space="preserve">Name, Vorname und Telefon des Bearbeiters und Vorstand:   </t>
    </r>
    <r>
      <rPr>
        <sz val="10"/>
        <rFont val="Arial"/>
        <family val="2"/>
      </rPr>
      <t xml:space="preserve">                                                                                     Daten nur einmal ausgefüllt, werden ebenfalls aus den Vereinsdaten in alle Tabellen übernommen</t>
    </r>
  </si>
  <si>
    <t xml:space="preserve">Nebenkosten, die Vereinen für die Benut-zung städtischer Übungsstätten berechnet wurden, sind in der Nebenkostenabrech-nung in voller Höhe anzugeben. Sie wer-den jedoch nur bis zur Höhe der angefal-lenen Mietkosten angerechnet.    </t>
  </si>
  <si>
    <t xml:space="preserve">Die Nebenkosten werden für das gesam-te Kalenderjahr (1.1-31.12.) abgerechnet und sind für jede Übungsstätte mit geson-dertem Nachweis aufzulisten und durch beigelegte Rechnungskopien des Versor-gungsunternehmens nachzuweisen. </t>
  </si>
  <si>
    <t>Alle Formulare können gleichzeitig gedruckt werden:                      Taste &lt;Strg&gt; halten und mit der Maus alle Tabellenblätter anklicken, danach Druckauftrag starten. Aufgrund möglicher unterschiedlicher Druckereinstellungen empfiehlt sich zuvor über die Seitenansicht die Druckausgabe zu überprüfen!</t>
  </si>
  <si>
    <t>Vereine, die Sportstätten mit anderen Vereinen nutzen, haben die Nebenkosten ggf. anteilig aufzuschlüsseln.</t>
  </si>
  <si>
    <t>Nebenkostenabrechnung mit TABELLE - Anlage 10 (i.d.R. Schützenheime, hierfür Schlüsselnummer 10 in der Tabelle Vereinsdaten erfassen!)</t>
  </si>
  <si>
    <t xml:space="preserve">Die Sportstättenmiete ist als Umlage Ausgleich zwischen Vereinen ohne eigene Sportanlagen (also Nutzern städtischer Einrichtungen) und Vereinen die den Unterhalt eigener Anlagen bestreiten müssen.  Für die Umverteilung der Sportstättenmiete gilt die Jugendarbeit als Förderkriterium und Vergabeschlüssel.  Die Verrechnung der Sportstättenmieten erfolgt mit der Mittelzuweisung. Erst wenn sich daraus kein Guthaben ergeben sollte, ergeht gesonderte Rechnungsstellung! </t>
  </si>
  <si>
    <t>Faschingsferien</t>
  </si>
  <si>
    <t>Osterferien im März</t>
  </si>
  <si>
    <t>Osterferien im April</t>
  </si>
  <si>
    <t>Turnus 1 Jan-März</t>
  </si>
  <si>
    <t>Ferien Januar</t>
  </si>
  <si>
    <t>Turnus 2 Sommer</t>
  </si>
  <si>
    <t>Turnus 3 Sept-Dez</t>
  </si>
  <si>
    <t>Osterferien gesamt</t>
  </si>
  <si>
    <t>Pfingstferien gesamt</t>
  </si>
  <si>
    <t xml:space="preserve">  </t>
  </si>
  <si>
    <t>Winter                                    Jul.-Kunert-Halle</t>
  </si>
  <si>
    <t>Winter             Sonst. Sporthallen</t>
  </si>
  <si>
    <t>Wochenbelegung ohne Ferien</t>
  </si>
  <si>
    <t xml:space="preserve">Eingabe nur, wenn die Bele-gung der jeweiligen Sportstätte von der Regelbelegung abweicht.       </t>
  </si>
  <si>
    <t>Die Wochenbelegung berechnet sich für das 1. Quartal unter Berücksichtigung der Ferien automatisch.</t>
  </si>
  <si>
    <t>Abrechnung der Sport-/Übungsstätten - Sommerbelegung</t>
  </si>
  <si>
    <t>Abrechnung der Sport-/Übungsstätten - Winter 1/ Frühjahr</t>
  </si>
  <si>
    <t>Abrechnung der Sport-/Übungsstätten - Herbst und Winter 2:</t>
  </si>
  <si>
    <t>Anzahl Wochen (-Ferien)</t>
  </si>
  <si>
    <t>*Hier vorgegebene Belegwochen ggf. mit tatsächlicher Regelbele-gung abgleichen, weil in Ferien mit Hallensperrung eine Nutzung auf Antrag genemigt werden kann. Trainingsausfälle berechtigen keine Reduzierung der tatsächlich zugeteilten Wochennutzung!</t>
  </si>
  <si>
    <r>
      <t>Regelbelegung Sporthallen</t>
    </r>
    <r>
      <rPr>
        <b/>
        <sz val="10"/>
        <color rgb="FFFF0000"/>
        <rFont val="Arial"/>
        <family val="2"/>
      </rPr>
      <t>*</t>
    </r>
  </si>
  <si>
    <t>ggf. ändern - Beachte Feldbreite</t>
  </si>
  <si>
    <t xml:space="preserve">Bitte keine Formulare manuell ausfüllen!                                                                                                                        Mit der Erfassung am PC erfolgt eine Übernahme aller relevanten Daten in die nachfolgenden Formulare und stellt eine fehlerfreie Berechnung sicher!   Die Erfassungsmasske dient nur der Vereinsdatenerhebung muss nicht als Anlage ausgedruckt und mit vorgelegt werden!                 </t>
  </si>
  <si>
    <t>©swegmann/05.2020</t>
  </si>
  <si>
    <t>Abrechnungsjahr muss immer das Jahr vor der Antragsstellung sein!</t>
  </si>
  <si>
    <t>Weil städtische Nebenkostenabrechnun-gen bis zum Antragstermin i.d.R. nicht vorliegen, können in Zukunft Abrechnungen des Vorjahres eingereicht werden!</t>
  </si>
  <si>
    <r>
      <t xml:space="preserve">Datenimprt aus Tab.1. Eingabe der Belegzeiten mit Berechnung der Regelbelegung. Änderung </t>
    </r>
    <r>
      <rPr>
        <sz val="9"/>
        <color rgb="FFFF0000"/>
        <rFont val="Arial"/>
        <family val="2"/>
      </rPr>
      <t>bei abwei</t>
    </r>
    <r>
      <rPr>
        <b/>
        <sz val="9"/>
        <color rgb="FFFF0000"/>
        <rFont val="Arial"/>
        <family val="2"/>
      </rPr>
      <t>chender Regelbelegung</t>
    </r>
    <r>
      <rPr>
        <b/>
        <sz val="9"/>
        <color indexed="10"/>
        <rFont val="Arial"/>
        <family val="2"/>
      </rPr>
      <t xml:space="preserve"> in nächster Spalte: </t>
    </r>
    <r>
      <rPr>
        <b/>
        <sz val="9"/>
        <color indexed="8"/>
        <rFont val="Arial"/>
        <family val="2"/>
      </rPr>
      <t>Verkürzung die Ausnahme; Verlängerung, wenn während der Ferien in städt. Sportanlagen trainiert wird.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</si>
</sst>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 &quot;€&quot;"/>
    <numFmt numFmtId="165" formatCode="ddd"/>
    <numFmt numFmtId="166" formatCode="dd/mm/yy;@"/>
    <numFmt numFmtId="167" formatCode="yyyy"/>
    <numFmt numFmtId="168" formatCode="_-* #,##0.00\ [$€-1]_-;\-* #,##0.00\ [$€-1]_-;_-* &quot;-&quot;??\ [$€-1]_-"/>
  </numFmts>
  <fonts count="55" x14ac:knownFonts="1">
    <font>
      <sz val="10"/>
      <name val="Arial"/>
    </font>
    <font>
      <sz val="10"/>
      <name val="Arial"/>
      <family val="2"/>
    </font>
    <font>
      <sz val="8"/>
      <name val="Arial"/>
      <family val="2"/>
    </font>
    <font>
      <sz val="8"/>
      <name val="Arial"/>
      <family val="2"/>
    </font>
    <font>
      <b/>
      <sz val="10"/>
      <name val="Arial"/>
      <family val="2"/>
    </font>
    <font>
      <sz val="10"/>
      <name val="Arial"/>
      <family val="2"/>
    </font>
    <font>
      <sz val="14"/>
      <name val="Arial"/>
      <family val="2"/>
    </font>
    <font>
      <b/>
      <sz val="12"/>
      <name val="Arial"/>
      <family val="2"/>
    </font>
    <font>
      <b/>
      <sz val="10"/>
      <color indexed="10"/>
      <name val="Arial"/>
      <family val="2"/>
    </font>
    <font>
      <b/>
      <sz val="14"/>
      <name val="Arial"/>
      <family val="2"/>
    </font>
    <font>
      <b/>
      <sz val="8"/>
      <name val="Arial"/>
      <family val="2"/>
    </font>
    <font>
      <sz val="18"/>
      <color indexed="8"/>
      <name val="Arial"/>
      <family val="2"/>
    </font>
    <font>
      <sz val="16"/>
      <color indexed="8"/>
      <name val="Arial"/>
      <family val="2"/>
    </font>
    <font>
      <sz val="12"/>
      <name val="Arial"/>
      <family val="2"/>
    </font>
    <font>
      <sz val="12"/>
      <name val="Arial"/>
      <family val="2"/>
    </font>
    <font>
      <u/>
      <sz val="20"/>
      <name val="Arial"/>
      <family val="2"/>
    </font>
    <font>
      <b/>
      <sz val="16"/>
      <name val="Arial"/>
      <family val="2"/>
    </font>
    <font>
      <b/>
      <sz val="20"/>
      <name val="Arial"/>
      <family val="2"/>
    </font>
    <font>
      <sz val="9"/>
      <name val="Arial"/>
      <family val="2"/>
    </font>
    <font>
      <sz val="18"/>
      <name val="Arial"/>
      <family val="2"/>
    </font>
    <font>
      <sz val="16"/>
      <name val="Arial"/>
      <family val="2"/>
    </font>
    <font>
      <b/>
      <sz val="8"/>
      <color indexed="10"/>
      <name val="Arial"/>
      <family val="2"/>
    </font>
    <font>
      <sz val="8"/>
      <color indexed="8"/>
      <name val="Arial"/>
      <family val="2"/>
    </font>
    <font>
      <b/>
      <sz val="11"/>
      <name val="Arial"/>
      <family val="2"/>
    </font>
    <font>
      <b/>
      <sz val="11"/>
      <color indexed="23"/>
      <name val="Arial"/>
      <family val="2"/>
    </font>
    <font>
      <sz val="11"/>
      <name val="Arial"/>
      <family val="2"/>
    </font>
    <font>
      <b/>
      <sz val="11"/>
      <name val="Arial"/>
      <family val="2"/>
    </font>
    <font>
      <sz val="11"/>
      <name val="Arial"/>
      <family val="2"/>
    </font>
    <font>
      <b/>
      <sz val="11"/>
      <color indexed="10"/>
      <name val="Arial"/>
      <family val="2"/>
    </font>
    <font>
      <u/>
      <sz val="20"/>
      <name val="Arial"/>
      <family val="2"/>
    </font>
    <font>
      <b/>
      <sz val="18"/>
      <name val="Arial"/>
      <family val="2"/>
    </font>
    <font>
      <b/>
      <sz val="9"/>
      <name val="Arial"/>
      <family val="2"/>
    </font>
    <font>
      <b/>
      <sz val="9"/>
      <color indexed="10"/>
      <name val="Arial"/>
      <family val="2"/>
    </font>
    <font>
      <b/>
      <u/>
      <sz val="12"/>
      <name val="Arial"/>
      <family val="2"/>
    </font>
    <font>
      <b/>
      <u/>
      <sz val="11"/>
      <name val="Arial"/>
      <family val="2"/>
    </font>
    <font>
      <b/>
      <sz val="9"/>
      <color indexed="8"/>
      <name val="Arial"/>
      <family val="2"/>
    </font>
    <font>
      <b/>
      <sz val="8"/>
      <color indexed="9"/>
      <name val="Arial"/>
      <family val="2"/>
    </font>
    <font>
      <sz val="8"/>
      <color indexed="9"/>
      <name val="Arial"/>
      <family val="2"/>
    </font>
    <font>
      <sz val="20"/>
      <color rgb="FFFF0000"/>
      <name val="Arial"/>
      <family val="2"/>
    </font>
    <font>
      <sz val="20"/>
      <color theme="0"/>
      <name val="Calibri"/>
      <family val="2"/>
      <scheme val="minor"/>
    </font>
    <font>
      <sz val="10"/>
      <color rgb="FFFF0000"/>
      <name val="Arial"/>
      <family val="2"/>
    </font>
    <font>
      <sz val="16"/>
      <color theme="0"/>
      <name val="Arial"/>
      <family val="2"/>
    </font>
    <font>
      <b/>
      <sz val="12"/>
      <color theme="1"/>
      <name val="Arial"/>
      <family val="2"/>
    </font>
    <font>
      <sz val="8"/>
      <color rgb="FF000000"/>
      <name val="Tahoma"/>
      <family val="2"/>
    </font>
    <font>
      <sz val="10"/>
      <name val="Arial"/>
      <family val="2"/>
    </font>
    <font>
      <sz val="28"/>
      <name val="Arial"/>
      <family val="2"/>
    </font>
    <font>
      <sz val="10"/>
      <color theme="0"/>
      <name val="Arial"/>
      <family val="2"/>
    </font>
    <font>
      <b/>
      <sz val="9"/>
      <color rgb="FF000000"/>
      <name val="Tahoma"/>
      <family val="2"/>
    </font>
    <font>
      <sz val="9"/>
      <color rgb="FF000000"/>
      <name val="Tahoma"/>
      <family val="2"/>
    </font>
    <font>
      <b/>
      <sz val="8"/>
      <color rgb="FF000000"/>
      <name val="Tahoma"/>
      <family val="2"/>
    </font>
    <font>
      <sz val="10"/>
      <color theme="1"/>
      <name val="Arial"/>
      <family val="2"/>
    </font>
    <font>
      <b/>
      <i/>
      <sz val="9"/>
      <name val="Arial"/>
      <family val="2"/>
    </font>
    <font>
      <b/>
      <sz val="10"/>
      <color rgb="FFFF0000"/>
      <name val="Arial"/>
      <family val="2"/>
    </font>
    <font>
      <sz val="9"/>
      <color rgb="FFFF0000"/>
      <name val="Arial"/>
      <family val="2"/>
    </font>
    <font>
      <b/>
      <sz val="9"/>
      <color rgb="FFFF0000"/>
      <name val="Arial"/>
      <family val="2"/>
    </font>
  </fonts>
  <fills count="18">
    <fill>
      <patternFill patternType="none"/>
    </fill>
    <fill>
      <patternFill patternType="gray125"/>
    </fill>
    <fill>
      <patternFill patternType="solid">
        <fgColor indexed="22"/>
        <bgColor indexed="64"/>
      </patternFill>
    </fill>
    <fill>
      <patternFill patternType="solid">
        <fgColor indexed="51"/>
        <bgColor indexed="64"/>
      </patternFill>
    </fill>
    <fill>
      <patternFill patternType="solid">
        <fgColor indexed="11"/>
        <bgColor indexed="64"/>
      </patternFill>
    </fill>
    <fill>
      <patternFill patternType="solid">
        <fgColor indexed="47"/>
        <bgColor indexed="64"/>
      </patternFill>
    </fill>
    <fill>
      <patternFill patternType="solid">
        <fgColor indexed="13"/>
        <bgColor indexed="64"/>
      </patternFill>
    </fill>
    <fill>
      <patternFill patternType="solid">
        <fgColor indexed="10"/>
        <bgColor indexed="64"/>
      </patternFill>
    </fill>
    <fill>
      <patternFill patternType="solid">
        <fgColor indexed="43"/>
        <bgColor indexed="64"/>
      </patternFill>
    </fill>
    <fill>
      <patternFill patternType="solid">
        <fgColor indexed="42"/>
        <bgColor indexed="64"/>
      </patternFill>
    </fill>
    <fill>
      <patternFill patternType="solid">
        <fgColor theme="0" tint="-4.9989318521683403E-2"/>
        <bgColor indexed="64"/>
      </patternFill>
    </fill>
    <fill>
      <patternFill patternType="solid">
        <fgColor rgb="FFFF0000"/>
        <bgColor indexed="64"/>
      </patternFill>
    </fill>
    <fill>
      <patternFill patternType="solid">
        <fgColor rgb="FF00B050"/>
        <bgColor indexed="64"/>
      </patternFill>
    </fill>
    <fill>
      <patternFill patternType="solid">
        <fgColor rgb="FFFFFF00"/>
        <bgColor indexed="64"/>
      </patternFill>
    </fill>
    <fill>
      <patternFill patternType="solid">
        <fgColor theme="3" tint="0.59999389629810485"/>
        <bgColor indexed="64"/>
      </patternFill>
    </fill>
    <fill>
      <patternFill patternType="solid">
        <fgColor theme="0"/>
        <bgColor indexed="64"/>
      </patternFill>
    </fill>
    <fill>
      <patternFill patternType="solid">
        <fgColor theme="0" tint="-0.249977111117893"/>
        <bgColor indexed="64"/>
      </patternFill>
    </fill>
    <fill>
      <patternFill patternType="solid">
        <fgColor rgb="FFFFC000"/>
        <bgColor indexed="64"/>
      </patternFill>
    </fill>
  </fills>
  <borders count="136">
    <border>
      <left/>
      <right/>
      <top/>
      <bottom/>
      <diagonal/>
    </border>
    <border>
      <left style="thin">
        <color auto="1"/>
      </left>
      <right style="thin">
        <color auto="1"/>
      </right>
      <top style="thin">
        <color auto="1"/>
      </top>
      <bottom style="thin">
        <color auto="1"/>
      </bottom>
      <diagonal/>
    </border>
    <border>
      <left/>
      <right/>
      <top style="medium">
        <color auto="1"/>
      </top>
      <bottom/>
      <diagonal/>
    </border>
    <border>
      <left/>
      <right style="medium">
        <color auto="1"/>
      </right>
      <top style="medium">
        <color auto="1"/>
      </top>
      <bottom/>
      <diagonal/>
    </border>
    <border>
      <left style="medium">
        <color auto="1"/>
      </left>
      <right/>
      <top style="medium">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medium">
        <color auto="1"/>
      </left>
      <right/>
      <top/>
      <bottom/>
      <diagonal/>
    </border>
    <border>
      <left/>
      <right style="medium">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double">
        <color auto="1"/>
      </left>
      <right/>
      <top style="double">
        <color auto="1"/>
      </top>
      <bottom style="thin">
        <color auto="1"/>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style="thin">
        <color auto="1"/>
      </left>
      <right style="thin">
        <color auto="1"/>
      </right>
      <top/>
      <bottom style="medium">
        <color auto="1"/>
      </bottom>
      <diagonal/>
    </border>
    <border>
      <left style="thin">
        <color auto="1"/>
      </left>
      <right/>
      <top/>
      <bottom style="medium">
        <color auto="1"/>
      </bottom>
      <diagonal/>
    </border>
    <border>
      <left style="thick">
        <color auto="1"/>
      </left>
      <right style="thin">
        <color auto="1"/>
      </right>
      <top/>
      <bottom style="thin">
        <color auto="1"/>
      </bottom>
      <diagonal/>
    </border>
    <border>
      <left style="double">
        <color auto="1"/>
      </left>
      <right/>
      <top/>
      <bottom/>
      <diagonal/>
    </border>
    <border>
      <left/>
      <right style="double">
        <color auto="1"/>
      </right>
      <top/>
      <bottom/>
      <diagonal/>
    </border>
    <border>
      <left style="thick">
        <color auto="1"/>
      </left>
      <right style="thin">
        <color auto="1"/>
      </right>
      <top style="thin">
        <color auto="1"/>
      </top>
      <bottom style="thin">
        <color auto="1"/>
      </bottom>
      <diagonal/>
    </border>
    <border>
      <left style="thick">
        <color auto="1"/>
      </left>
      <right style="thin">
        <color auto="1"/>
      </right>
      <top style="thin">
        <color auto="1"/>
      </top>
      <bottom/>
      <diagonal/>
    </border>
    <border>
      <left style="thin">
        <color auto="1"/>
      </left>
      <right style="thin">
        <color auto="1"/>
      </right>
      <top style="thin">
        <color auto="1"/>
      </top>
      <bottom/>
      <diagonal/>
    </border>
    <border>
      <left style="thin">
        <color auto="1"/>
      </left>
      <right style="medium">
        <color auto="1"/>
      </right>
      <top style="double">
        <color auto="1"/>
      </top>
      <bottom style="double">
        <color auto="1"/>
      </bottom>
      <diagonal/>
    </border>
    <border>
      <left style="double">
        <color auto="1"/>
      </left>
      <right/>
      <top style="double">
        <color auto="1"/>
      </top>
      <bottom style="double">
        <color auto="1"/>
      </bottom>
      <diagonal/>
    </border>
    <border>
      <left/>
      <right/>
      <top style="double">
        <color auto="1"/>
      </top>
      <bottom style="double">
        <color auto="1"/>
      </bottom>
      <diagonal/>
    </border>
    <border>
      <left style="medium">
        <color auto="1"/>
      </left>
      <right style="thin">
        <color auto="1"/>
      </right>
      <top/>
      <bottom style="medium">
        <color auto="1"/>
      </bottom>
      <diagonal/>
    </border>
    <border>
      <left/>
      <right/>
      <top/>
      <bottom style="dotted">
        <color auto="1"/>
      </bottom>
      <diagonal/>
    </border>
    <border>
      <left/>
      <right/>
      <top style="dotted">
        <color auto="1"/>
      </top>
      <bottom style="dotted">
        <color auto="1"/>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right/>
      <top style="double">
        <color auto="1"/>
      </top>
      <bottom style="thin">
        <color auto="1"/>
      </bottom>
      <diagonal/>
    </border>
    <border>
      <left style="double">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diagonal/>
    </border>
    <border>
      <left style="double">
        <color auto="1"/>
      </left>
      <right style="double">
        <color auto="1"/>
      </right>
      <top style="medium">
        <color auto="1"/>
      </top>
      <bottom/>
      <diagonal/>
    </border>
    <border>
      <left/>
      <right style="thin">
        <color auto="1"/>
      </right>
      <top style="double">
        <color auto="1"/>
      </top>
      <bottom style="double">
        <color auto="1"/>
      </bottom>
      <diagonal/>
    </border>
    <border>
      <left style="thick">
        <color auto="1"/>
      </left>
      <right style="thin">
        <color auto="1"/>
      </right>
      <top style="double">
        <color auto="1"/>
      </top>
      <bottom style="double">
        <color auto="1"/>
      </bottom>
      <diagonal/>
    </border>
    <border>
      <left style="thin">
        <color auto="1"/>
      </left>
      <right style="thin">
        <color auto="1"/>
      </right>
      <top style="double">
        <color auto="1"/>
      </top>
      <bottom style="double">
        <color auto="1"/>
      </bottom>
      <diagonal/>
    </border>
    <border>
      <left style="thin">
        <color auto="1"/>
      </left>
      <right/>
      <top style="double">
        <color auto="1"/>
      </top>
      <bottom style="double">
        <color auto="1"/>
      </bottom>
      <diagonal/>
    </border>
    <border>
      <left style="double">
        <color auto="1"/>
      </left>
      <right style="thin">
        <color auto="1"/>
      </right>
      <top style="double">
        <color auto="1"/>
      </top>
      <bottom style="double">
        <color auto="1"/>
      </bottom>
      <diagonal/>
    </border>
    <border>
      <left style="thin">
        <color auto="1"/>
      </left>
      <right style="double">
        <color auto="1"/>
      </right>
      <top style="double">
        <color auto="1"/>
      </top>
      <bottom style="double">
        <color auto="1"/>
      </bottom>
      <diagonal/>
    </border>
    <border>
      <left style="double">
        <color auto="1"/>
      </left>
      <right style="thin">
        <color auto="1"/>
      </right>
      <top/>
      <bottom style="double">
        <color auto="1"/>
      </bottom>
      <diagonal/>
    </border>
    <border>
      <left style="double">
        <color auto="1"/>
      </left>
      <right style="double">
        <color auto="1"/>
      </right>
      <top style="medium">
        <color auto="1"/>
      </top>
      <bottom style="medium">
        <color auto="1"/>
      </bottom>
      <diagonal/>
    </border>
    <border>
      <left style="thin">
        <color auto="1"/>
      </left>
      <right style="double">
        <color auto="1"/>
      </right>
      <top/>
      <bottom style="thin">
        <color auto="1"/>
      </bottom>
      <diagonal/>
    </border>
    <border>
      <left style="thin">
        <color auto="1"/>
      </left>
      <right style="double">
        <color auto="1"/>
      </right>
      <top/>
      <bottom style="double">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top style="medium">
        <color auto="1"/>
      </top>
      <bottom style="medium">
        <color auto="1"/>
      </bottom>
      <diagonal/>
    </border>
    <border>
      <left/>
      <right/>
      <top style="thin">
        <color auto="1"/>
      </top>
      <bottom style="dotted">
        <color auto="1"/>
      </bottom>
      <diagonal/>
    </border>
    <border>
      <left/>
      <right/>
      <top style="dotted">
        <color auto="1"/>
      </top>
      <bottom style="double">
        <color auto="1"/>
      </bottom>
      <diagonal/>
    </border>
    <border>
      <left/>
      <right style="double">
        <color auto="1"/>
      </right>
      <top style="double">
        <color auto="1"/>
      </top>
      <bottom style="thin">
        <color auto="1"/>
      </bottom>
      <diagonal/>
    </border>
    <border>
      <left style="medium">
        <color auto="1"/>
      </left>
      <right style="thin">
        <color auto="1"/>
      </right>
      <top style="thin">
        <color auto="1"/>
      </top>
      <bottom/>
      <diagonal/>
    </border>
    <border>
      <left style="medium">
        <color auto="1"/>
      </left>
      <right style="thin">
        <color auto="1"/>
      </right>
      <top/>
      <bottom/>
      <diagonal/>
    </border>
    <border>
      <left style="medium">
        <color auto="1"/>
      </left>
      <right style="thin">
        <color auto="1"/>
      </right>
      <top/>
      <bottom style="thin">
        <color auto="1"/>
      </bottom>
      <diagonal/>
    </border>
    <border>
      <left style="thin">
        <color auto="1"/>
      </left>
      <right style="medium">
        <color auto="1"/>
      </right>
      <top style="thin">
        <color auto="1"/>
      </top>
      <bottom/>
      <diagonal/>
    </border>
    <border>
      <left style="thin">
        <color auto="1"/>
      </left>
      <right style="medium">
        <color auto="1"/>
      </right>
      <top/>
      <bottom/>
      <diagonal/>
    </border>
    <border>
      <left style="thin">
        <color auto="1"/>
      </left>
      <right style="medium">
        <color auto="1"/>
      </right>
      <top/>
      <bottom style="thin">
        <color auto="1"/>
      </bottom>
      <diagonal/>
    </border>
    <border>
      <left style="thin">
        <color auto="1"/>
      </left>
      <right style="medium">
        <color auto="1"/>
      </right>
      <top/>
      <bottom style="medium">
        <color auto="1"/>
      </bottom>
      <diagonal/>
    </border>
    <border>
      <left/>
      <right style="medium">
        <color auto="1"/>
      </right>
      <top style="medium">
        <color auto="1"/>
      </top>
      <bottom style="medium">
        <color auto="1"/>
      </bottom>
      <diagonal/>
    </border>
    <border>
      <left style="medium">
        <color indexed="8"/>
      </left>
      <right/>
      <top style="medium">
        <color auto="1"/>
      </top>
      <bottom style="medium">
        <color auto="1"/>
      </bottom>
      <diagonal/>
    </border>
    <border>
      <left/>
      <right/>
      <top style="medium">
        <color auto="1"/>
      </top>
      <bottom style="thin">
        <color auto="1"/>
      </bottom>
      <diagonal/>
    </border>
    <border>
      <left style="medium">
        <color auto="1"/>
      </left>
      <right/>
      <top style="thin">
        <color auto="1"/>
      </top>
      <bottom style="thin">
        <color auto="1"/>
      </bottom>
      <diagonal/>
    </border>
    <border>
      <left style="medium">
        <color auto="1"/>
      </left>
      <right/>
      <top style="medium">
        <color auto="1"/>
      </top>
      <bottom style="double">
        <color auto="1"/>
      </bottom>
      <diagonal/>
    </border>
    <border>
      <left/>
      <right/>
      <top style="medium">
        <color auto="1"/>
      </top>
      <bottom style="double">
        <color auto="1"/>
      </bottom>
      <diagonal/>
    </border>
    <border>
      <left style="medium">
        <color auto="1"/>
      </left>
      <right/>
      <top style="double">
        <color auto="1"/>
      </top>
      <bottom/>
      <diagonal/>
    </border>
    <border>
      <left/>
      <right/>
      <top style="double">
        <color auto="1"/>
      </top>
      <bottom/>
      <diagonal/>
    </border>
    <border>
      <left style="thin">
        <color auto="1"/>
      </left>
      <right/>
      <top style="thick">
        <color auto="1"/>
      </top>
      <bottom style="thin">
        <color auto="1"/>
      </bottom>
      <diagonal/>
    </border>
    <border>
      <left/>
      <right style="thin">
        <color auto="1"/>
      </right>
      <top style="thick">
        <color auto="1"/>
      </top>
      <bottom style="thin">
        <color auto="1"/>
      </bottom>
      <diagonal/>
    </border>
    <border>
      <left/>
      <right style="medium">
        <color indexed="8"/>
      </right>
      <top style="medium">
        <color auto="1"/>
      </top>
      <bottom style="medium">
        <color auto="1"/>
      </bottom>
      <diagonal/>
    </border>
    <border>
      <left/>
      <right style="thin">
        <color auto="1"/>
      </right>
      <top style="thin">
        <color auto="1"/>
      </top>
      <bottom style="medium">
        <color auto="1"/>
      </bottom>
      <diagonal/>
    </border>
    <border>
      <left style="double">
        <color auto="1"/>
      </left>
      <right style="double">
        <color auto="1"/>
      </right>
      <top/>
      <bottom/>
      <diagonal/>
    </border>
    <border>
      <left style="double">
        <color auto="1"/>
      </left>
      <right style="double">
        <color auto="1"/>
      </right>
      <top/>
      <bottom style="medium">
        <color auto="1"/>
      </bottom>
      <diagonal/>
    </border>
    <border>
      <left style="double">
        <color auto="1"/>
      </left>
      <right style="double">
        <color auto="1"/>
      </right>
      <top/>
      <bottom style="double">
        <color auto="1"/>
      </bottom>
      <diagonal/>
    </border>
    <border>
      <left style="double">
        <color auto="1"/>
      </left>
      <right style="thin">
        <color auto="1"/>
      </right>
      <top style="thin">
        <color auto="1"/>
      </top>
      <bottom/>
      <diagonal/>
    </border>
    <border>
      <left style="double">
        <color auto="1"/>
      </left>
      <right style="thin">
        <color auto="1"/>
      </right>
      <top/>
      <bottom/>
      <diagonal/>
    </border>
    <border>
      <left style="double">
        <color auto="1"/>
      </left>
      <right style="double">
        <color auto="1"/>
      </right>
      <top style="double">
        <color auto="1"/>
      </top>
      <bottom style="thick">
        <color auto="1"/>
      </bottom>
      <diagonal/>
    </border>
    <border>
      <left style="double">
        <color auto="1"/>
      </left>
      <right style="double">
        <color auto="1"/>
      </right>
      <top style="thick">
        <color auto="1"/>
      </top>
      <bottom style="thick">
        <color auto="1"/>
      </bottom>
      <diagonal/>
    </border>
    <border>
      <left style="double">
        <color auto="1"/>
      </left>
      <right style="double">
        <color auto="1"/>
      </right>
      <top style="thick">
        <color auto="1"/>
      </top>
      <bottom style="medium">
        <color auto="1"/>
      </bottom>
      <diagonal/>
    </border>
    <border>
      <left style="double">
        <color auto="1"/>
      </left>
      <right style="thin">
        <color auto="1"/>
      </right>
      <top style="double">
        <color auto="1"/>
      </top>
      <bottom style="thick">
        <color auto="1"/>
      </bottom>
      <diagonal/>
    </border>
    <border>
      <left style="double">
        <color auto="1"/>
      </left>
      <right style="thin">
        <color auto="1"/>
      </right>
      <top style="thick">
        <color auto="1"/>
      </top>
      <bottom style="thick">
        <color auto="1"/>
      </bottom>
      <diagonal/>
    </border>
    <border>
      <left style="double">
        <color auto="1"/>
      </left>
      <right style="thin">
        <color auto="1"/>
      </right>
      <top style="thick">
        <color auto="1"/>
      </top>
      <bottom style="medium">
        <color auto="1"/>
      </bottom>
      <diagonal/>
    </border>
    <border>
      <left style="thin">
        <color auto="1"/>
      </left>
      <right style="double">
        <color auto="1"/>
      </right>
      <top style="double">
        <color auto="1"/>
      </top>
      <bottom style="thick">
        <color auto="1"/>
      </bottom>
      <diagonal/>
    </border>
    <border>
      <left style="thin">
        <color auto="1"/>
      </left>
      <right style="double">
        <color auto="1"/>
      </right>
      <top style="thick">
        <color auto="1"/>
      </top>
      <bottom style="thick">
        <color auto="1"/>
      </bottom>
      <diagonal/>
    </border>
    <border>
      <left style="thin">
        <color auto="1"/>
      </left>
      <right style="double">
        <color auto="1"/>
      </right>
      <top style="thick">
        <color auto="1"/>
      </top>
      <bottom style="medium">
        <color auto="1"/>
      </bottom>
      <diagonal/>
    </border>
    <border>
      <left style="thin">
        <color auto="1"/>
      </left>
      <right/>
      <top style="double">
        <color auto="1"/>
      </top>
      <bottom style="thick">
        <color auto="1"/>
      </bottom>
      <diagonal/>
    </border>
    <border>
      <left style="thin">
        <color auto="1"/>
      </left>
      <right/>
      <top style="thick">
        <color auto="1"/>
      </top>
      <bottom style="thick">
        <color auto="1"/>
      </bottom>
      <diagonal/>
    </border>
    <border>
      <left style="thin">
        <color auto="1"/>
      </left>
      <right/>
      <top style="thick">
        <color auto="1"/>
      </top>
      <bottom style="medium">
        <color auto="1"/>
      </bottom>
      <diagonal/>
    </border>
    <border>
      <left style="double">
        <color auto="1"/>
      </left>
      <right/>
      <top style="double">
        <color auto="1"/>
      </top>
      <bottom/>
      <diagonal/>
    </border>
    <border>
      <left/>
      <right style="medium">
        <color auto="1"/>
      </right>
      <top style="double">
        <color auto="1"/>
      </top>
      <bottom/>
      <diagonal/>
    </border>
    <border>
      <left style="double">
        <color auto="1"/>
      </left>
      <right/>
      <top/>
      <bottom style="thin">
        <color auto="1"/>
      </bottom>
      <diagonal/>
    </border>
    <border>
      <left/>
      <right/>
      <top/>
      <bottom style="thin">
        <color auto="1"/>
      </bottom>
      <diagonal/>
    </border>
    <border>
      <left/>
      <right style="medium">
        <color auto="1"/>
      </right>
      <top/>
      <bottom style="thin">
        <color auto="1"/>
      </bottom>
      <diagonal/>
    </border>
    <border>
      <left style="double">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thick">
        <color auto="1"/>
      </left>
      <right style="thin">
        <color auto="1"/>
      </right>
      <top style="double">
        <color auto="1"/>
      </top>
      <bottom style="thick">
        <color auto="1"/>
      </bottom>
      <diagonal/>
    </border>
    <border>
      <left style="thick">
        <color auto="1"/>
      </left>
      <right style="thin">
        <color auto="1"/>
      </right>
      <top style="thick">
        <color auto="1"/>
      </top>
      <bottom style="thick">
        <color auto="1"/>
      </bottom>
      <diagonal/>
    </border>
    <border>
      <left style="thick">
        <color auto="1"/>
      </left>
      <right style="thin">
        <color auto="1"/>
      </right>
      <top style="thick">
        <color auto="1"/>
      </top>
      <bottom style="medium">
        <color auto="1"/>
      </bottom>
      <diagonal/>
    </border>
    <border>
      <left style="medium">
        <color auto="1"/>
      </left>
      <right/>
      <top style="double">
        <color auto="1"/>
      </top>
      <bottom style="double">
        <color auto="1"/>
      </bottom>
      <diagonal/>
    </border>
    <border>
      <left/>
      <right style="thick">
        <color auto="1"/>
      </right>
      <top style="double">
        <color auto="1"/>
      </top>
      <bottom style="double">
        <color auto="1"/>
      </bottom>
      <diagonal/>
    </border>
    <border>
      <left/>
      <right style="thin">
        <color auto="1"/>
      </right>
      <top style="double">
        <color auto="1"/>
      </top>
      <bottom style="thick">
        <color auto="1"/>
      </bottom>
      <diagonal/>
    </border>
    <border>
      <left/>
      <right style="thin">
        <color auto="1"/>
      </right>
      <top style="thick">
        <color auto="1"/>
      </top>
      <bottom style="thick">
        <color auto="1"/>
      </bottom>
      <diagonal/>
    </border>
    <border>
      <left/>
      <right style="thin">
        <color auto="1"/>
      </right>
      <top style="thick">
        <color auto="1"/>
      </top>
      <bottom style="medium">
        <color auto="1"/>
      </bottom>
      <diagonal/>
    </border>
    <border>
      <left style="double">
        <color auto="1"/>
      </left>
      <right/>
      <top/>
      <bottom style="medium">
        <color auto="1"/>
      </bottom>
      <diagonal/>
    </border>
    <border>
      <left/>
      <right style="double">
        <color auto="1"/>
      </right>
      <top style="dotted">
        <color auto="1"/>
      </top>
      <bottom style="double">
        <color auto="1"/>
      </bottom>
      <diagonal/>
    </border>
    <border>
      <left/>
      <right style="double">
        <color auto="1"/>
      </right>
      <top style="thin">
        <color auto="1"/>
      </top>
      <bottom style="dotted">
        <color auto="1"/>
      </bottom>
      <diagonal/>
    </border>
    <border>
      <left style="double">
        <color auto="1"/>
      </left>
      <right/>
      <top style="thin">
        <color auto="1"/>
      </top>
      <bottom/>
      <diagonal/>
    </border>
    <border>
      <left/>
      <right/>
      <top style="thin">
        <color auto="1"/>
      </top>
      <bottom/>
      <diagonal/>
    </border>
    <border>
      <left style="double">
        <color auto="1"/>
      </left>
      <right/>
      <top style="dotted">
        <color auto="1"/>
      </top>
      <bottom style="double">
        <color auto="1"/>
      </bottom>
      <diagonal/>
    </border>
    <border>
      <left style="double">
        <color auto="1"/>
      </left>
      <right/>
      <top style="thin">
        <color auto="1"/>
      </top>
      <bottom style="dotted">
        <color auto="1"/>
      </bottom>
      <diagonal/>
    </border>
    <border>
      <left/>
      <right/>
      <top style="thin">
        <color auto="1"/>
      </top>
      <bottom style="double">
        <color auto="1"/>
      </bottom>
      <diagonal/>
    </border>
    <border>
      <left/>
      <right style="double">
        <color auto="1"/>
      </right>
      <top style="thin">
        <color auto="1"/>
      </top>
      <bottom style="double">
        <color auto="1"/>
      </bottom>
      <diagonal/>
    </border>
    <border>
      <left style="medium">
        <color auto="1"/>
      </left>
      <right/>
      <top/>
      <bottom style="thin">
        <color auto="1"/>
      </bottom>
      <diagonal/>
    </border>
    <border>
      <left/>
      <right/>
      <top style="dotted">
        <color auto="1"/>
      </top>
      <bottom/>
      <diagonal/>
    </border>
    <border>
      <left style="medium">
        <color auto="1"/>
      </left>
      <right/>
      <top style="medium">
        <color auto="1"/>
      </top>
      <bottom style="thin">
        <color auto="1"/>
      </bottom>
      <diagonal/>
    </border>
    <border>
      <left style="thin">
        <color auto="1"/>
      </left>
      <right/>
      <top style="thin">
        <color auto="1"/>
      </top>
      <bottom style="medium">
        <color auto="1"/>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thin">
        <color auto="1"/>
      </left>
      <right/>
      <top style="medium">
        <color auto="1"/>
      </top>
      <bottom style="medium">
        <color auto="1"/>
      </bottom>
      <diagonal/>
    </border>
    <border>
      <left style="medium">
        <color indexed="64"/>
      </left>
      <right style="thin">
        <color auto="1"/>
      </right>
      <top style="medium">
        <color indexed="64"/>
      </top>
      <bottom style="medium">
        <color indexed="64"/>
      </bottom>
      <diagonal/>
    </border>
    <border>
      <left style="medium">
        <color indexed="64"/>
      </left>
      <right style="medium">
        <color indexed="8"/>
      </right>
      <top style="medium">
        <color auto="1"/>
      </top>
      <bottom style="medium">
        <color auto="1"/>
      </bottom>
      <diagonal/>
    </border>
    <border>
      <left/>
      <right style="medium">
        <color indexed="64"/>
      </right>
      <top style="medium">
        <color auto="1"/>
      </top>
      <bottom style="medium">
        <color auto="1"/>
      </bottom>
      <diagonal/>
    </border>
    <border>
      <left style="medium">
        <color auto="1"/>
      </left>
      <right/>
      <top/>
      <bottom style="thick">
        <color auto="1"/>
      </bottom>
      <diagonal/>
    </border>
    <border>
      <left/>
      <right/>
      <top/>
      <bottom style="thick">
        <color auto="1"/>
      </bottom>
      <diagonal/>
    </border>
    <border>
      <left style="thin">
        <color auto="1"/>
      </left>
      <right/>
      <top/>
      <bottom/>
      <diagonal/>
    </border>
  </borders>
  <cellStyleXfs count="1">
    <xf numFmtId="0" fontId="0" fillId="0" borderId="0"/>
  </cellStyleXfs>
  <cellXfs count="543">
    <xf numFmtId="0" fontId="0" fillId="0" borderId="0" xfId="0"/>
    <xf numFmtId="0" fontId="0" fillId="0" borderId="0" xfId="0" applyAlignment="1">
      <alignment wrapText="1"/>
    </xf>
    <xf numFmtId="0" fontId="0" fillId="0" borderId="0" xfId="0" applyAlignment="1">
      <alignment horizontal="center"/>
    </xf>
    <xf numFmtId="0" fontId="0" fillId="0" borderId="0" xfId="0" applyBorder="1"/>
    <xf numFmtId="0" fontId="0" fillId="0" borderId="0" xfId="0" applyAlignment="1">
      <alignment horizontal="center" wrapText="1"/>
    </xf>
    <xf numFmtId="0" fontId="0" fillId="0" borderId="1" xfId="0" applyBorder="1"/>
    <xf numFmtId="0" fontId="0" fillId="0" borderId="0" xfId="0" applyProtection="1"/>
    <xf numFmtId="0" fontId="0" fillId="0" borderId="0" xfId="0" applyAlignment="1" applyProtection="1">
      <alignment horizontal="center"/>
    </xf>
    <xf numFmtId="0" fontId="8" fillId="0" borderId="2" xfId="0" applyFont="1" applyBorder="1" applyAlignment="1">
      <alignment vertical="center" wrapText="1"/>
    </xf>
    <xf numFmtId="0" fontId="8" fillId="0" borderId="3" xfId="0" applyFont="1" applyBorder="1" applyAlignment="1">
      <alignment vertical="center" wrapText="1"/>
    </xf>
    <xf numFmtId="0" fontId="7" fillId="0" borderId="4" xfId="0" applyFont="1" applyBorder="1" applyAlignment="1"/>
    <xf numFmtId="0" fontId="0" fillId="0" borderId="0" xfId="0" applyAlignment="1"/>
    <xf numFmtId="0" fontId="21" fillId="0" borderId="0" xfId="0" applyFont="1" applyBorder="1" applyAlignment="1">
      <alignment wrapText="1"/>
    </xf>
    <xf numFmtId="0" fontId="8" fillId="0" borderId="5" xfId="0" applyFont="1" applyBorder="1"/>
    <xf numFmtId="0" fontId="0" fillId="0" borderId="6" xfId="0" applyBorder="1"/>
    <xf numFmtId="0" fontId="8" fillId="0" borderId="7" xfId="0" applyFont="1" applyBorder="1"/>
    <xf numFmtId="0" fontId="8" fillId="0" borderId="8" xfId="0" applyFont="1" applyBorder="1"/>
    <xf numFmtId="0" fontId="0" fillId="0" borderId="9" xfId="0" applyBorder="1" applyProtection="1">
      <protection locked="0"/>
    </xf>
    <xf numFmtId="0" fontId="0" fillId="0" borderId="0" xfId="0" applyBorder="1" applyAlignment="1">
      <alignment horizontal="left" vertical="top" wrapText="1"/>
    </xf>
    <xf numFmtId="0" fontId="0" fillId="0" borderId="0" xfId="0" applyAlignment="1">
      <alignment horizontal="left"/>
    </xf>
    <xf numFmtId="0" fontId="4" fillId="0" borderId="10" xfId="0" applyFont="1" applyBorder="1" applyAlignment="1">
      <alignment horizontal="left" vertical="center"/>
    </xf>
    <xf numFmtId="0" fontId="25" fillId="0" borderId="12" xfId="0" applyFont="1" applyBorder="1" applyAlignment="1" applyProtection="1">
      <alignment horizontal="center" vertical="center"/>
      <protection locked="0" hidden="1"/>
    </xf>
    <xf numFmtId="0" fontId="25" fillId="0" borderId="1" xfId="0" applyFont="1" applyBorder="1" applyAlignment="1" applyProtection="1">
      <alignment horizontal="center" vertical="center"/>
      <protection locked="0" hidden="1"/>
    </xf>
    <xf numFmtId="0" fontId="25" fillId="0" borderId="13" xfId="0" applyFont="1" applyBorder="1" applyAlignment="1" applyProtection="1">
      <alignment horizontal="center" vertical="center"/>
      <protection locked="0" hidden="1"/>
    </xf>
    <xf numFmtId="0" fontId="25" fillId="0" borderId="14" xfId="0" applyFont="1" applyBorder="1" applyAlignment="1" applyProtection="1">
      <alignment horizontal="center" vertical="center"/>
      <protection locked="0" hidden="1"/>
    </xf>
    <xf numFmtId="0" fontId="25" fillId="0" borderId="15" xfId="0" applyFont="1" applyBorder="1" applyAlignment="1" applyProtection="1">
      <alignment horizontal="center" vertical="center"/>
      <protection locked="0" hidden="1"/>
    </xf>
    <xf numFmtId="0" fontId="25" fillId="0" borderId="16" xfId="0" applyFont="1" applyBorder="1" applyAlignment="1" applyProtection="1">
      <alignment horizontal="center" vertical="center"/>
      <protection locked="0" hidden="1"/>
    </xf>
    <xf numFmtId="0" fontId="7" fillId="0" borderId="17" xfId="0" applyFont="1" applyBorder="1" applyAlignment="1" applyProtection="1">
      <alignment vertical="center"/>
      <protection hidden="1"/>
    </xf>
    <xf numFmtId="0" fontId="0" fillId="0" borderId="18" xfId="0" applyBorder="1" applyProtection="1">
      <protection hidden="1"/>
    </xf>
    <xf numFmtId="0" fontId="0" fillId="0" borderId="0" xfId="0" applyProtection="1">
      <protection hidden="1"/>
    </xf>
    <xf numFmtId="0" fontId="0" fillId="0" borderId="19" xfId="0" applyBorder="1" applyAlignment="1" applyProtection="1">
      <alignment horizontal="center" vertical="center"/>
      <protection hidden="1"/>
    </xf>
    <xf numFmtId="0" fontId="0" fillId="0" borderId="19" xfId="0" applyBorder="1" applyProtection="1">
      <protection hidden="1"/>
    </xf>
    <xf numFmtId="0" fontId="0" fillId="0" borderId="20" xfId="0" applyBorder="1" applyProtection="1">
      <protection hidden="1"/>
    </xf>
    <xf numFmtId="0" fontId="7" fillId="2" borderId="21" xfId="0" applyFont="1" applyFill="1" applyBorder="1" applyAlignment="1" applyProtection="1">
      <alignment horizontal="center" vertical="center"/>
      <protection hidden="1"/>
    </xf>
    <xf numFmtId="0" fontId="7" fillId="2" borderId="22" xfId="0" applyFont="1" applyFill="1" applyBorder="1" applyAlignment="1" applyProtection="1">
      <alignment horizontal="center" vertical="center"/>
      <protection hidden="1"/>
    </xf>
    <xf numFmtId="0" fontId="26" fillId="0" borderId="23" xfId="0" applyFont="1" applyBorder="1" applyAlignment="1" applyProtection="1">
      <alignment horizontal="center" vertical="center"/>
      <protection hidden="1"/>
    </xf>
    <xf numFmtId="164" fontId="25" fillId="0" borderId="12" xfId="0" applyNumberFormat="1" applyFont="1" applyBorder="1" applyAlignment="1" applyProtection="1">
      <alignment horizontal="center" vertical="center"/>
      <protection hidden="1"/>
    </xf>
    <xf numFmtId="0" fontId="0" fillId="0" borderId="24" xfId="0" applyBorder="1" applyProtection="1">
      <protection hidden="1"/>
    </xf>
    <xf numFmtId="0" fontId="0" fillId="0" borderId="25" xfId="0" applyBorder="1" applyProtection="1">
      <protection hidden="1"/>
    </xf>
    <xf numFmtId="0" fontId="26" fillId="0" borderId="26" xfId="0" applyFont="1" applyBorder="1" applyAlignment="1" applyProtection="1">
      <alignment horizontal="center" vertical="center"/>
      <protection hidden="1"/>
    </xf>
    <xf numFmtId="0" fontId="26" fillId="0" borderId="27" xfId="0" applyFont="1" applyBorder="1" applyAlignment="1" applyProtection="1">
      <alignment horizontal="center" vertical="center"/>
      <protection hidden="1"/>
    </xf>
    <xf numFmtId="164" fontId="25" fillId="0" borderId="28" xfId="0" applyNumberFormat="1" applyFont="1" applyBorder="1" applyAlignment="1" applyProtection="1">
      <alignment horizontal="center" vertical="center"/>
      <protection hidden="1"/>
    </xf>
    <xf numFmtId="0" fontId="4" fillId="0" borderId="29" xfId="0" applyFont="1" applyBorder="1" applyAlignment="1" applyProtection="1">
      <alignment horizontal="left" vertical="center"/>
      <protection hidden="1"/>
    </xf>
    <xf numFmtId="164" fontId="25" fillId="0" borderId="1" xfId="0" applyNumberFormat="1" applyFont="1" applyBorder="1" applyAlignment="1" applyProtection="1">
      <alignment horizontal="center" vertical="center"/>
      <protection hidden="1"/>
    </xf>
    <xf numFmtId="0" fontId="0" fillId="0" borderId="30" xfId="0" applyBorder="1" applyAlignment="1" applyProtection="1">
      <alignment vertical="center"/>
      <protection hidden="1"/>
    </xf>
    <xf numFmtId="0" fontId="0" fillId="0" borderId="31" xfId="0" applyBorder="1" applyAlignment="1" applyProtection="1">
      <alignment vertical="center"/>
      <protection hidden="1"/>
    </xf>
    <xf numFmtId="0" fontId="7" fillId="2" borderId="32" xfId="0" applyFont="1" applyFill="1" applyBorder="1" applyAlignment="1" applyProtection="1">
      <alignment horizontal="center" vertical="center"/>
      <protection hidden="1"/>
    </xf>
    <xf numFmtId="0" fontId="0" fillId="0" borderId="0" xfId="0" applyFill="1" applyProtection="1">
      <protection hidden="1"/>
    </xf>
    <xf numFmtId="0" fontId="9" fillId="0" borderId="0" xfId="0" applyFont="1" applyBorder="1" applyAlignment="1">
      <alignment horizontal="center" vertical="center" wrapText="1"/>
    </xf>
    <xf numFmtId="164" fontId="7" fillId="0" borderId="0" xfId="0" applyNumberFormat="1" applyFont="1" applyFill="1" applyBorder="1" applyAlignment="1" applyProtection="1">
      <alignment horizontal="right"/>
      <protection hidden="1"/>
    </xf>
    <xf numFmtId="0" fontId="13" fillId="0" borderId="0" xfId="0" applyFont="1" applyAlignment="1" applyProtection="1">
      <alignment horizontal="right"/>
      <protection hidden="1"/>
    </xf>
    <xf numFmtId="0" fontId="13" fillId="0" borderId="0" xfId="0" applyFont="1" applyProtection="1">
      <protection hidden="1"/>
    </xf>
    <xf numFmtId="0" fontId="9" fillId="0" borderId="0" xfId="0" applyFont="1" applyAlignment="1" applyProtection="1">
      <protection hidden="1"/>
    </xf>
    <xf numFmtId="0" fontId="7" fillId="0" borderId="0" xfId="0" applyFont="1" applyFill="1" applyAlignment="1" applyProtection="1">
      <protection hidden="1"/>
    </xf>
    <xf numFmtId="0" fontId="13" fillId="0" borderId="0" xfId="0" applyFont="1" applyFill="1" applyProtection="1">
      <protection hidden="1"/>
    </xf>
    <xf numFmtId="0" fontId="13" fillId="0" borderId="0" xfId="0" applyFont="1" applyFill="1" applyAlignment="1" applyProtection="1">
      <alignment vertical="center"/>
      <protection hidden="1"/>
    </xf>
    <xf numFmtId="0" fontId="1" fillId="0" borderId="0" xfId="0" applyFont="1" applyFill="1" applyAlignment="1" applyProtection="1">
      <alignment horizontal="center" vertical="center"/>
      <protection hidden="1"/>
    </xf>
    <xf numFmtId="0" fontId="1" fillId="0" borderId="0" xfId="0" applyFont="1" applyFill="1" applyAlignment="1" applyProtection="1">
      <alignment vertical="center"/>
      <protection hidden="1"/>
    </xf>
    <xf numFmtId="0" fontId="13" fillId="0" borderId="0" xfId="0" applyFont="1" applyFill="1" applyAlignment="1" applyProtection="1">
      <alignment horizontal="right"/>
      <protection hidden="1"/>
    </xf>
    <xf numFmtId="0" fontId="13" fillId="0" borderId="0" xfId="0" applyFont="1" applyFill="1" applyAlignment="1" applyProtection="1">
      <alignment horizontal="center"/>
      <protection hidden="1"/>
    </xf>
    <xf numFmtId="0" fontId="13" fillId="0" borderId="0" xfId="0" applyFont="1" applyFill="1" applyAlignment="1" applyProtection="1">
      <alignment horizontal="right" vertical="center"/>
      <protection hidden="1"/>
    </xf>
    <xf numFmtId="0" fontId="1" fillId="0" borderId="0" xfId="0" applyFont="1" applyFill="1" applyAlignment="1" applyProtection="1">
      <alignment horizontal="right" vertical="center"/>
      <protection hidden="1"/>
    </xf>
    <xf numFmtId="168" fontId="13" fillId="0" borderId="0" xfId="0" applyNumberFormat="1" applyFont="1" applyFill="1" applyBorder="1" applyProtection="1">
      <protection hidden="1"/>
    </xf>
    <xf numFmtId="0" fontId="13" fillId="0" borderId="0" xfId="0" applyFont="1" applyFill="1" applyBorder="1" applyAlignment="1" applyProtection="1">
      <alignment horizontal="center"/>
      <protection hidden="1"/>
    </xf>
    <xf numFmtId="0" fontId="1" fillId="0" borderId="0" xfId="0" applyFont="1" applyFill="1" applyAlignment="1" applyProtection="1">
      <alignment horizontal="center" vertical="center" wrapText="1"/>
      <protection hidden="1"/>
    </xf>
    <xf numFmtId="0" fontId="14" fillId="0" borderId="0" xfId="0" applyFont="1" applyFill="1" applyBorder="1" applyAlignment="1" applyProtection="1">
      <alignment horizontal="left" vertical="center"/>
      <protection hidden="1"/>
    </xf>
    <xf numFmtId="0" fontId="14" fillId="0" borderId="0" xfId="0" applyFont="1" applyFill="1" applyBorder="1" applyAlignment="1" applyProtection="1">
      <alignment horizontal="left"/>
      <protection hidden="1"/>
    </xf>
    <xf numFmtId="0" fontId="1" fillId="0" borderId="0" xfId="0" applyFont="1" applyFill="1" applyAlignment="1" applyProtection="1">
      <alignment horizontal="center" vertical="top"/>
      <protection hidden="1"/>
    </xf>
    <xf numFmtId="0" fontId="13" fillId="0" borderId="0" xfId="0" applyFont="1" applyFill="1" applyAlignment="1" applyProtection="1">
      <protection hidden="1"/>
    </xf>
    <xf numFmtId="0" fontId="2" fillId="0" borderId="0" xfId="0" applyFont="1" applyFill="1" applyAlignment="1" applyProtection="1">
      <alignment horizontal="center" wrapText="1"/>
      <protection hidden="1"/>
    </xf>
    <xf numFmtId="0" fontId="0" fillId="0" borderId="0" xfId="0" applyFill="1" applyBorder="1" applyAlignment="1" applyProtection="1">
      <alignment horizontal="center"/>
      <protection hidden="1"/>
    </xf>
    <xf numFmtId="0" fontId="1" fillId="0" borderId="0" xfId="0" applyFont="1" applyFill="1" applyBorder="1" applyAlignment="1" applyProtection="1">
      <alignment horizontal="center" vertical="top"/>
      <protection hidden="1"/>
    </xf>
    <xf numFmtId="0" fontId="1" fillId="0" borderId="0" xfId="0" applyFont="1" applyFill="1" applyBorder="1" applyAlignment="1" applyProtection="1">
      <alignment horizontal="center" vertical="center" wrapText="1"/>
      <protection hidden="1"/>
    </xf>
    <xf numFmtId="0" fontId="7" fillId="0" borderId="0" xfId="0" applyFont="1" applyFill="1" applyBorder="1" applyAlignment="1" applyProtection="1">
      <alignment horizontal="right"/>
      <protection hidden="1"/>
    </xf>
    <xf numFmtId="168" fontId="13" fillId="0" borderId="0" xfId="0" applyNumberFormat="1" applyFont="1" applyFill="1" applyBorder="1" applyAlignment="1" applyProtection="1">
      <alignment horizontal="right"/>
      <protection hidden="1"/>
    </xf>
    <xf numFmtId="0" fontId="0" fillId="0" borderId="0" xfId="0" applyAlignment="1">
      <alignment horizontal="center" vertical="center" wrapText="1"/>
    </xf>
    <xf numFmtId="0" fontId="5" fillId="0" borderId="0" xfId="0" applyFont="1"/>
    <xf numFmtId="0" fontId="5" fillId="0" borderId="1" xfId="0" applyFont="1" applyBorder="1"/>
    <xf numFmtId="0" fontId="4" fillId="0" borderId="29" xfId="0" applyFont="1" applyBorder="1" applyAlignment="1" applyProtection="1">
      <alignment horizontal="center" vertical="center"/>
      <protection hidden="1"/>
    </xf>
    <xf numFmtId="164" fontId="14" fillId="0" borderId="0" xfId="0" applyNumberFormat="1" applyFont="1" applyFill="1" applyBorder="1" applyAlignment="1" applyProtection="1">
      <alignment horizontal="right"/>
      <protection hidden="1"/>
    </xf>
    <xf numFmtId="0" fontId="7" fillId="0" borderId="0" xfId="0" applyFont="1" applyFill="1" applyBorder="1" applyAlignment="1" applyProtection="1">
      <alignment horizontal="left"/>
      <protection hidden="1"/>
    </xf>
    <xf numFmtId="164" fontId="14" fillId="0" borderId="33" xfId="0" applyNumberFormat="1" applyFont="1" applyFill="1" applyBorder="1" applyAlignment="1" applyProtection="1">
      <alignment horizontal="right"/>
      <protection locked="0" hidden="1"/>
    </xf>
    <xf numFmtId="164" fontId="14" fillId="0" borderId="34" xfId="0" applyNumberFormat="1" applyFont="1" applyFill="1" applyBorder="1" applyAlignment="1" applyProtection="1">
      <alignment horizontal="right"/>
      <protection locked="0" hidden="1"/>
    </xf>
    <xf numFmtId="0" fontId="0" fillId="2" borderId="35" xfId="0" applyFill="1" applyBorder="1" applyAlignment="1">
      <alignment horizontal="center" vertical="center"/>
    </xf>
    <xf numFmtId="0" fontId="0" fillId="2" borderId="36" xfId="0" applyFill="1" applyBorder="1" applyAlignment="1">
      <alignment horizontal="center" vertical="center"/>
    </xf>
    <xf numFmtId="0" fontId="5" fillId="2" borderId="37" xfId="0" applyFont="1" applyFill="1" applyBorder="1" applyAlignment="1">
      <alignment horizontal="center" vertical="center"/>
    </xf>
    <xf numFmtId="0" fontId="5" fillId="0" borderId="1" xfId="0" applyFont="1" applyFill="1" applyBorder="1"/>
    <xf numFmtId="0" fontId="2" fillId="0" borderId="0" xfId="0" applyFont="1" applyAlignment="1" applyProtection="1">
      <alignment horizontal="left" vertical="center"/>
      <protection hidden="1"/>
    </xf>
    <xf numFmtId="0" fontId="7" fillId="0" borderId="38" xfId="0" applyFont="1" applyBorder="1" applyAlignment="1" applyProtection="1">
      <alignment horizontal="center" vertical="center"/>
      <protection hidden="1"/>
    </xf>
    <xf numFmtId="166" fontId="7" fillId="0" borderId="19" xfId="0" applyNumberFormat="1" applyFont="1" applyFill="1" applyBorder="1" applyAlignment="1" applyProtection="1">
      <alignment horizontal="center"/>
      <protection hidden="1"/>
    </xf>
    <xf numFmtId="0" fontId="21" fillId="0" borderId="0" xfId="0" applyFont="1" applyBorder="1" applyAlignment="1">
      <alignment horizontal="left" wrapText="1"/>
    </xf>
    <xf numFmtId="0" fontId="26" fillId="0" borderId="39" xfId="0" applyNumberFormat="1" applyFont="1" applyBorder="1" applyAlignment="1" applyProtection="1">
      <alignment horizontal="center" vertical="center"/>
      <protection hidden="1"/>
    </xf>
    <xf numFmtId="164" fontId="25" fillId="0" borderId="40" xfId="0" applyNumberFormat="1" applyFont="1" applyBorder="1" applyAlignment="1" applyProtection="1">
      <alignment horizontal="center" vertical="center"/>
      <protection hidden="1"/>
    </xf>
    <xf numFmtId="164" fontId="25" fillId="0" borderId="14" xfId="0" applyNumberFormat="1" applyFont="1" applyBorder="1" applyAlignment="1" applyProtection="1">
      <alignment horizontal="right" vertical="center"/>
      <protection hidden="1"/>
    </xf>
    <xf numFmtId="164" fontId="25" fillId="0" borderId="16" xfId="0" applyNumberFormat="1" applyFont="1" applyBorder="1" applyAlignment="1" applyProtection="1">
      <alignment horizontal="right" vertical="center"/>
      <protection hidden="1"/>
    </xf>
    <xf numFmtId="164" fontId="25" fillId="0" borderId="41" xfId="0" applyNumberFormat="1" applyFont="1" applyBorder="1" applyAlignment="1" applyProtection="1">
      <alignment horizontal="right" vertical="center"/>
      <protection hidden="1"/>
    </xf>
    <xf numFmtId="164" fontId="25" fillId="0" borderId="0" xfId="0" applyNumberFormat="1" applyFont="1" applyBorder="1" applyAlignment="1" applyProtection="1">
      <alignment horizontal="right" vertical="center"/>
      <protection hidden="1"/>
    </xf>
    <xf numFmtId="0" fontId="2" fillId="0" borderId="0" xfId="0" applyFont="1" applyAlignment="1" applyProtection="1">
      <alignment horizontal="center"/>
      <protection hidden="1"/>
    </xf>
    <xf numFmtId="0" fontId="10" fillId="0" borderId="42" xfId="0" applyFont="1" applyBorder="1" applyAlignment="1" applyProtection="1">
      <alignment vertical="center" wrapText="1"/>
      <protection hidden="1"/>
    </xf>
    <xf numFmtId="166" fontId="5" fillId="0" borderId="7" xfId="0" applyNumberFormat="1" applyFont="1" applyBorder="1" applyAlignment="1" applyProtection="1">
      <alignment horizontal="center" vertical="center"/>
      <protection hidden="1"/>
    </xf>
    <xf numFmtId="0" fontId="4" fillId="2" borderId="1" xfId="0" applyFont="1" applyFill="1" applyBorder="1" applyAlignment="1" applyProtection="1">
      <alignment horizontal="center"/>
      <protection hidden="1"/>
    </xf>
    <xf numFmtId="165" fontId="4" fillId="2" borderId="1" xfId="0" applyNumberFormat="1" applyFont="1" applyFill="1" applyBorder="1" applyAlignment="1" applyProtection="1">
      <alignment horizontal="center"/>
      <protection hidden="1"/>
    </xf>
    <xf numFmtId="0" fontId="0" fillId="0" borderId="0" xfId="0" applyBorder="1" applyProtection="1">
      <protection hidden="1"/>
    </xf>
    <xf numFmtId="0" fontId="23" fillId="10" borderId="43" xfId="0" applyFont="1" applyFill="1" applyBorder="1" applyAlignment="1" applyProtection="1">
      <alignment horizontal="center" vertical="center"/>
      <protection hidden="1"/>
    </xf>
    <xf numFmtId="0" fontId="23" fillId="10" borderId="44" xfId="0" applyFont="1" applyFill="1" applyBorder="1" applyAlignment="1" applyProtection="1">
      <alignment horizontal="center" vertical="center"/>
      <protection hidden="1"/>
    </xf>
    <xf numFmtId="164" fontId="25" fillId="10" borderId="45" xfId="0" applyNumberFormat="1" applyFont="1" applyFill="1" applyBorder="1" applyAlignment="1" applyProtection="1">
      <alignment horizontal="center" vertical="center"/>
      <protection hidden="1"/>
    </xf>
    <xf numFmtId="164" fontId="26" fillId="10" borderId="46" xfId="0" applyNumberFormat="1" applyFont="1" applyFill="1" applyBorder="1" applyAlignment="1" applyProtection="1">
      <alignment horizontal="right" vertical="center"/>
      <protection hidden="1"/>
    </xf>
    <xf numFmtId="0" fontId="26" fillId="10" borderId="47" xfId="0" applyNumberFormat="1" applyFont="1" applyFill="1" applyBorder="1" applyAlignment="1" applyProtection="1">
      <alignment horizontal="center" vertical="center"/>
      <protection hidden="1"/>
    </xf>
    <xf numFmtId="0" fontId="26" fillId="10" borderId="48" xfId="0" applyNumberFormat="1" applyFont="1" applyFill="1" applyBorder="1" applyAlignment="1" applyProtection="1">
      <alignment horizontal="center" vertical="center"/>
      <protection hidden="1"/>
    </xf>
    <xf numFmtId="164" fontId="26" fillId="10" borderId="31" xfId="0" applyNumberFormat="1" applyFont="1" applyFill="1" applyBorder="1" applyAlignment="1" applyProtection="1">
      <alignment horizontal="right" vertical="center"/>
      <protection hidden="1"/>
    </xf>
    <xf numFmtId="0" fontId="27" fillId="10" borderId="43" xfId="0" applyFont="1" applyFill="1" applyBorder="1" applyAlignment="1" applyProtection="1">
      <alignment horizontal="center" vertical="center"/>
      <protection hidden="1"/>
    </xf>
    <xf numFmtId="0" fontId="26" fillId="10" borderId="44" xfId="0" applyFont="1" applyFill="1" applyBorder="1" applyAlignment="1" applyProtection="1">
      <alignment horizontal="center" vertical="center"/>
      <protection hidden="1"/>
    </xf>
    <xf numFmtId="0" fontId="26" fillId="10" borderId="31" xfId="0" applyFont="1" applyFill="1" applyBorder="1" applyAlignment="1" applyProtection="1">
      <alignment vertical="center"/>
      <protection hidden="1"/>
    </xf>
    <xf numFmtId="0" fontId="26" fillId="0" borderId="49" xfId="0" applyNumberFormat="1" applyFont="1" applyBorder="1" applyAlignment="1" applyProtection="1">
      <alignment horizontal="center" vertical="center"/>
      <protection hidden="1"/>
    </xf>
    <xf numFmtId="0" fontId="4" fillId="0" borderId="50" xfId="0" applyFont="1" applyBorder="1" applyAlignment="1" applyProtection="1">
      <alignment horizontal="center" vertical="center"/>
      <protection hidden="1"/>
    </xf>
    <xf numFmtId="0" fontId="26" fillId="0" borderId="51" xfId="0" applyNumberFormat="1" applyFont="1" applyBorder="1" applyAlignment="1" applyProtection="1">
      <alignment horizontal="center" vertical="center"/>
      <protection locked="0" hidden="1"/>
    </xf>
    <xf numFmtId="0" fontId="26" fillId="0" borderId="52" xfId="0" applyNumberFormat="1" applyFont="1" applyBorder="1" applyAlignment="1" applyProtection="1">
      <alignment horizontal="center" vertical="center"/>
      <protection locked="0" hidden="1"/>
    </xf>
    <xf numFmtId="0" fontId="0" fillId="0" borderId="11" xfId="0" applyBorder="1" applyProtection="1">
      <protection hidden="1"/>
    </xf>
    <xf numFmtId="0" fontId="0" fillId="0" borderId="10" xfId="0" applyBorder="1" applyProtection="1">
      <protection hidden="1"/>
    </xf>
    <xf numFmtId="0" fontId="0" fillId="0" borderId="0" xfId="0" applyBorder="1" applyAlignment="1" applyProtection="1">
      <alignment vertical="center" wrapText="1"/>
      <protection hidden="1"/>
    </xf>
    <xf numFmtId="0" fontId="0" fillId="0" borderId="11" xfId="0" applyBorder="1" applyAlignment="1" applyProtection="1">
      <alignment vertical="center" wrapText="1"/>
      <protection hidden="1"/>
    </xf>
    <xf numFmtId="164" fontId="0" fillId="0" borderId="53" xfId="0" applyNumberFormat="1" applyBorder="1" applyAlignment="1">
      <alignment horizontal="center"/>
    </xf>
    <xf numFmtId="164" fontId="0" fillId="0" borderId="54" xfId="0" applyNumberFormat="1" applyBorder="1" applyAlignment="1">
      <alignment horizontal="center"/>
    </xf>
    <xf numFmtId="0" fontId="0" fillId="0" borderId="55" xfId="0" applyBorder="1" applyAlignment="1" applyProtection="1">
      <alignment horizontal="center"/>
      <protection locked="0"/>
    </xf>
    <xf numFmtId="0" fontId="38" fillId="0" borderId="0" xfId="0" applyFont="1" applyBorder="1" applyAlignment="1">
      <alignment vertical="center" wrapText="1"/>
    </xf>
    <xf numFmtId="0" fontId="0" fillId="0" borderId="11" xfId="0" applyBorder="1"/>
    <xf numFmtId="1" fontId="13" fillId="0" borderId="56" xfId="0" applyNumberFormat="1" applyFont="1" applyBorder="1" applyAlignment="1">
      <alignment vertical="center"/>
    </xf>
    <xf numFmtId="1" fontId="13" fillId="0" borderId="56" xfId="0" applyNumberFormat="1" applyFont="1" applyBorder="1" applyAlignment="1">
      <alignment horizontal="center" vertical="center"/>
    </xf>
    <xf numFmtId="0" fontId="2" fillId="0" borderId="15" xfId="0" applyFont="1" applyBorder="1" applyAlignment="1">
      <alignment horizontal="center" wrapText="1"/>
    </xf>
    <xf numFmtId="0" fontId="2" fillId="0" borderId="57" xfId="0" applyFont="1" applyBorder="1" applyAlignment="1">
      <alignment horizontal="center" wrapText="1"/>
    </xf>
    <xf numFmtId="0" fontId="0" fillId="0" borderId="1" xfId="0" applyBorder="1" applyProtection="1">
      <protection hidden="1"/>
    </xf>
    <xf numFmtId="0" fontId="5" fillId="0" borderId="11" xfId="0" applyFont="1" applyBorder="1" applyAlignment="1" applyProtection="1">
      <alignment vertical="center" wrapText="1"/>
      <protection hidden="1"/>
    </xf>
    <xf numFmtId="0" fontId="7" fillId="3" borderId="4" xfId="0" applyFont="1" applyFill="1" applyBorder="1" applyAlignment="1" applyProtection="1">
      <alignment horizontal="center" vertical="center" wrapText="1"/>
      <protection hidden="1"/>
    </xf>
    <xf numFmtId="0" fontId="2" fillId="3" borderId="0" xfId="0" applyFont="1" applyFill="1" applyBorder="1" applyAlignment="1" applyProtection="1">
      <alignment horizontal="center" vertical="center" wrapText="1"/>
      <protection hidden="1"/>
    </xf>
    <xf numFmtId="0" fontId="0" fillId="0" borderId="36" xfId="0" applyBorder="1"/>
    <xf numFmtId="0" fontId="5" fillId="2" borderId="7" xfId="0" applyFont="1" applyFill="1" applyBorder="1" applyProtection="1">
      <protection hidden="1"/>
    </xf>
    <xf numFmtId="0" fontId="4" fillId="0" borderId="0" xfId="0" applyFont="1"/>
    <xf numFmtId="0" fontId="0" fillId="0" borderId="0" xfId="0" applyAlignment="1" applyProtection="1">
      <alignment horizontal="center"/>
      <protection locked="0"/>
    </xf>
    <xf numFmtId="0" fontId="4" fillId="0" borderId="38" xfId="0" applyFont="1" applyBorder="1" applyAlignment="1" applyProtection="1">
      <alignment vertical="center"/>
      <protection hidden="1"/>
    </xf>
    <xf numFmtId="0" fontId="4" fillId="0" borderId="61" xfId="0" applyFont="1" applyBorder="1" applyAlignment="1" applyProtection="1">
      <alignment vertical="center"/>
      <protection hidden="1"/>
    </xf>
    <xf numFmtId="0" fontId="4" fillId="0" borderId="50" xfId="0" applyFont="1" applyBorder="1" applyAlignment="1" applyProtection="1">
      <alignment horizontal="left" vertical="center"/>
      <protection hidden="1"/>
    </xf>
    <xf numFmtId="0" fontId="44" fillId="0" borderId="1" xfId="0" applyFont="1" applyBorder="1"/>
    <xf numFmtId="0" fontId="4" fillId="4" borderId="1" xfId="0" applyFont="1" applyFill="1" applyBorder="1" applyAlignment="1" applyProtection="1">
      <alignment horizontal="center" vertical="center" wrapText="1"/>
      <protection hidden="1"/>
    </xf>
    <xf numFmtId="0" fontId="4" fillId="3" borderId="1" xfId="0" applyFont="1" applyFill="1" applyBorder="1" applyAlignment="1" applyProtection="1">
      <alignment horizontal="center" vertical="center" wrapText="1"/>
      <protection hidden="1"/>
    </xf>
    <xf numFmtId="0" fontId="17" fillId="0" borderId="2" xfId="0" applyFont="1" applyBorder="1" applyAlignment="1" applyProtection="1">
      <alignment vertical="center"/>
      <protection hidden="1"/>
    </xf>
    <xf numFmtId="0" fontId="17" fillId="0" borderId="0" xfId="0" applyFont="1" applyBorder="1" applyAlignment="1" applyProtection="1">
      <alignment vertical="center"/>
      <protection hidden="1"/>
    </xf>
    <xf numFmtId="167" fontId="17" fillId="0" borderId="0" xfId="0" applyNumberFormat="1" applyFont="1" applyBorder="1" applyAlignment="1" applyProtection="1">
      <alignment vertical="center"/>
      <protection hidden="1"/>
    </xf>
    <xf numFmtId="0" fontId="17" fillId="0" borderId="11" xfId="0" applyFont="1" applyBorder="1" applyAlignment="1" applyProtection="1">
      <alignment vertical="center"/>
      <protection hidden="1"/>
    </xf>
    <xf numFmtId="0" fontId="6" fillId="0" borderId="58" xfId="0" applyFont="1" applyBorder="1" applyAlignment="1" applyProtection="1">
      <alignment horizontal="center" vertical="center"/>
      <protection hidden="1"/>
    </xf>
    <xf numFmtId="0" fontId="5" fillId="0" borderId="35" xfId="0" applyFont="1" applyBorder="1" applyProtection="1">
      <protection hidden="1"/>
    </xf>
    <xf numFmtId="0" fontId="0" fillId="0" borderId="36" xfId="0" applyBorder="1" applyProtection="1">
      <protection hidden="1"/>
    </xf>
    <xf numFmtId="0" fontId="9" fillId="0" borderId="72" xfId="0" applyFont="1" applyBorder="1" applyAlignment="1">
      <alignment horizontal="center" wrapText="1"/>
    </xf>
    <xf numFmtId="0" fontId="9" fillId="0" borderId="56" xfId="0" applyFont="1" applyBorder="1" applyAlignment="1">
      <alignment horizontal="center" wrapText="1"/>
    </xf>
    <xf numFmtId="0" fontId="9" fillId="0" borderId="15" xfId="0" applyFont="1" applyBorder="1" applyAlignment="1">
      <alignment horizontal="center" wrapText="1"/>
    </xf>
    <xf numFmtId="166" fontId="18" fillId="8" borderId="64" xfId="0" applyNumberFormat="1" applyFont="1" applyFill="1" applyBorder="1" applyAlignment="1" applyProtection="1">
      <alignment horizontal="center" vertical="center"/>
      <protection hidden="1"/>
    </xf>
    <xf numFmtId="166" fontId="18" fillId="8" borderId="54" xfId="0" applyNumberFormat="1" applyFont="1" applyFill="1" applyBorder="1" applyAlignment="1" applyProtection="1">
      <alignment horizontal="center" vertical="center"/>
      <protection hidden="1"/>
    </xf>
    <xf numFmtId="166" fontId="18" fillId="8" borderId="15" xfId="0" applyNumberFormat="1" applyFont="1" applyFill="1" applyBorder="1" applyAlignment="1" applyProtection="1">
      <alignment horizontal="center" vertical="center"/>
      <protection hidden="1"/>
    </xf>
    <xf numFmtId="166" fontId="18" fillId="8" borderId="16" xfId="0" applyNumberFormat="1" applyFont="1" applyFill="1" applyBorder="1" applyAlignment="1" applyProtection="1">
      <alignment horizontal="center" vertical="center"/>
      <protection hidden="1"/>
    </xf>
    <xf numFmtId="166" fontId="18" fillId="9" borderId="7" xfId="0" applyNumberFormat="1" applyFont="1" applyFill="1" applyBorder="1" applyAlignment="1" applyProtection="1">
      <alignment horizontal="center" vertical="center"/>
      <protection hidden="1"/>
    </xf>
    <xf numFmtId="166" fontId="18" fillId="9" borderId="54" xfId="0" applyNumberFormat="1" applyFont="1" applyFill="1" applyBorder="1" applyAlignment="1" applyProtection="1">
      <alignment horizontal="center" vertical="center"/>
      <protection hidden="1"/>
    </xf>
    <xf numFmtId="166" fontId="18" fillId="9" borderId="15" xfId="0" applyNumberFormat="1" applyFont="1" applyFill="1" applyBorder="1" applyAlignment="1" applyProtection="1">
      <alignment horizontal="center" vertical="center"/>
      <protection hidden="1"/>
    </xf>
    <xf numFmtId="166" fontId="18" fillId="9" borderId="16" xfId="0" applyNumberFormat="1" applyFont="1" applyFill="1" applyBorder="1" applyAlignment="1" applyProtection="1">
      <alignment horizontal="center" vertical="center"/>
      <protection hidden="1"/>
    </xf>
    <xf numFmtId="166" fontId="18" fillId="0" borderId="7" xfId="0" applyNumberFormat="1" applyFont="1" applyBorder="1" applyAlignment="1" applyProtection="1">
      <alignment horizontal="center" vertical="center"/>
      <protection hidden="1"/>
    </xf>
    <xf numFmtId="166" fontId="18" fillId="0" borderId="54" xfId="0" applyNumberFormat="1" applyFont="1" applyBorder="1" applyAlignment="1" applyProtection="1">
      <alignment horizontal="center" vertical="center"/>
      <protection hidden="1"/>
    </xf>
    <xf numFmtId="166" fontId="18" fillId="8" borderId="7" xfId="0" applyNumberFormat="1" applyFont="1" applyFill="1" applyBorder="1" applyAlignment="1" applyProtection="1">
      <alignment horizontal="center" vertical="center"/>
      <protection hidden="1"/>
    </xf>
    <xf numFmtId="166" fontId="18" fillId="8" borderId="32" xfId="0" applyNumberFormat="1" applyFont="1" applyFill="1" applyBorder="1" applyAlignment="1" applyProtection="1">
      <alignment horizontal="center" vertical="center"/>
      <protection hidden="1"/>
    </xf>
    <xf numFmtId="166" fontId="18" fillId="8" borderId="55" xfId="0" applyNumberFormat="1" applyFont="1" applyFill="1" applyBorder="1" applyAlignment="1" applyProtection="1">
      <alignment horizontal="center" vertical="center"/>
      <protection hidden="1"/>
    </xf>
    <xf numFmtId="166" fontId="18" fillId="8" borderId="80" xfId="0" applyNumberFormat="1" applyFont="1" applyFill="1" applyBorder="1" applyAlignment="1" applyProtection="1">
      <alignment horizontal="center" vertical="center"/>
      <protection hidden="1"/>
    </xf>
    <xf numFmtId="166" fontId="18" fillId="8" borderId="126" xfId="0" applyNumberFormat="1" applyFont="1" applyFill="1" applyBorder="1" applyAlignment="1" applyProtection="1">
      <alignment horizontal="center" vertical="center"/>
      <protection hidden="1"/>
    </xf>
    <xf numFmtId="166" fontId="18" fillId="9" borderId="8" xfId="0" applyNumberFormat="1" applyFont="1" applyFill="1" applyBorder="1" applyAlignment="1" applyProtection="1">
      <alignment horizontal="center" vertical="center"/>
      <protection hidden="1"/>
    </xf>
    <xf numFmtId="166" fontId="18" fillId="9" borderId="55" xfId="0" applyNumberFormat="1" applyFont="1" applyFill="1" applyBorder="1" applyAlignment="1" applyProtection="1">
      <alignment horizontal="center" vertical="center"/>
      <protection hidden="1"/>
    </xf>
    <xf numFmtId="166" fontId="18" fillId="9" borderId="80" xfId="0" applyNumberFormat="1" applyFont="1" applyFill="1" applyBorder="1" applyAlignment="1" applyProtection="1">
      <alignment horizontal="center" vertical="center"/>
      <protection hidden="1"/>
    </xf>
    <xf numFmtId="166" fontId="18" fillId="9" borderId="126" xfId="0" applyNumberFormat="1" applyFont="1" applyFill="1" applyBorder="1" applyAlignment="1" applyProtection="1">
      <alignment horizontal="center" vertical="center"/>
      <protection hidden="1"/>
    </xf>
    <xf numFmtId="166" fontId="18" fillId="0" borderId="8" xfId="0" applyNumberFormat="1" applyFont="1" applyBorder="1" applyAlignment="1" applyProtection="1">
      <alignment horizontal="center" vertical="center"/>
      <protection hidden="1"/>
    </xf>
    <xf numFmtId="166" fontId="18" fillId="0" borderId="55" xfId="0" applyNumberFormat="1" applyFont="1" applyBorder="1" applyAlignment="1" applyProtection="1">
      <alignment horizontal="center" vertical="center"/>
      <protection hidden="1"/>
    </xf>
    <xf numFmtId="166" fontId="18" fillId="8" borderId="8" xfId="0" applyNumberFormat="1" applyFont="1" applyFill="1" applyBorder="1" applyAlignment="1" applyProtection="1">
      <alignment horizontal="center" vertical="center"/>
      <protection hidden="1"/>
    </xf>
    <xf numFmtId="0" fontId="0" fillId="0" borderId="10" xfId="0" applyNumberFormat="1" applyFont="1" applyBorder="1" applyAlignment="1">
      <alignment vertical="top" wrapText="1"/>
    </xf>
    <xf numFmtId="0" fontId="0" fillId="0" borderId="0" xfId="0" applyNumberFormat="1" applyFont="1" applyBorder="1" applyAlignment="1">
      <alignment vertical="top" wrapText="1"/>
    </xf>
    <xf numFmtId="0" fontId="0" fillId="0" borderId="11" xfId="0" applyNumberFormat="1" applyFont="1" applyBorder="1" applyAlignment="1">
      <alignment vertical="top" wrapText="1"/>
    </xf>
    <xf numFmtId="0" fontId="4" fillId="0" borderId="0" xfId="0" applyFont="1" applyBorder="1" applyAlignment="1">
      <alignment vertical="center" wrapText="1"/>
    </xf>
    <xf numFmtId="0" fontId="4" fillId="0" borderId="11" xfId="0" applyFont="1" applyBorder="1" applyAlignment="1">
      <alignment vertical="center" wrapText="1"/>
    </xf>
    <xf numFmtId="0" fontId="45" fillId="0" borderId="11" xfId="0" applyFont="1" applyBorder="1" applyAlignment="1" applyProtection="1">
      <alignment horizontal="center" vertical="center" wrapText="1"/>
      <protection hidden="1"/>
    </xf>
    <xf numFmtId="0" fontId="4" fillId="0" borderId="128" xfId="0" applyFont="1" applyBorder="1" applyAlignment="1" applyProtection="1">
      <alignment vertical="center"/>
      <protection hidden="1"/>
    </xf>
    <xf numFmtId="0" fontId="30" fillId="6" borderId="127" xfId="0" applyFont="1" applyFill="1" applyBorder="1" applyAlignment="1" applyProtection="1">
      <alignment horizontal="center" vertical="center"/>
      <protection locked="0" hidden="1"/>
    </xf>
    <xf numFmtId="0" fontId="0" fillId="0" borderId="35" xfId="0" applyBorder="1" applyProtection="1">
      <protection hidden="1"/>
    </xf>
    <xf numFmtId="0" fontId="5" fillId="0" borderId="37" xfId="0" applyFont="1" applyBorder="1" applyAlignment="1" applyProtection="1">
      <alignment vertical="center" wrapText="1"/>
      <protection hidden="1"/>
    </xf>
    <xf numFmtId="0" fontId="4" fillId="0" borderId="130" xfId="0" applyFont="1" applyFill="1" applyBorder="1" applyAlignment="1" applyProtection="1">
      <protection hidden="1"/>
    </xf>
    <xf numFmtId="0" fontId="2" fillId="0" borderId="0" xfId="0" applyFont="1" applyAlignment="1">
      <alignment horizontal="right" vertical="top"/>
    </xf>
    <xf numFmtId="0" fontId="22" fillId="0" borderId="19" xfId="0" applyFont="1" applyBorder="1" applyAlignment="1">
      <alignment horizontal="right" vertical="center"/>
    </xf>
    <xf numFmtId="0" fontId="1" fillId="0" borderId="1" xfId="0" applyFont="1" applyBorder="1" applyProtection="1">
      <protection hidden="1"/>
    </xf>
    <xf numFmtId="0" fontId="2" fillId="0" borderId="1" xfId="0" applyFont="1" applyBorder="1" applyAlignment="1">
      <alignment horizontal="center" vertical="center"/>
    </xf>
    <xf numFmtId="0" fontId="2" fillId="0" borderId="7" xfId="0" applyFont="1" applyFill="1" applyBorder="1" applyAlignment="1" applyProtection="1">
      <alignment vertical="center"/>
      <protection hidden="1"/>
    </xf>
    <xf numFmtId="0" fontId="2" fillId="17" borderId="7" xfId="0" applyFont="1" applyFill="1" applyBorder="1" applyAlignment="1" applyProtection="1">
      <alignment vertical="center"/>
      <protection hidden="1"/>
    </xf>
    <xf numFmtId="0" fontId="1" fillId="0" borderId="0" xfId="0" applyFont="1"/>
    <xf numFmtId="0" fontId="2" fillId="0" borderId="0" xfId="0" applyFont="1"/>
    <xf numFmtId="166" fontId="2" fillId="0" borderId="1" xfId="0" applyNumberFormat="1" applyFont="1" applyFill="1" applyBorder="1" applyAlignment="1" applyProtection="1">
      <alignment horizontal="center" vertical="center"/>
      <protection hidden="1"/>
    </xf>
    <xf numFmtId="165" fontId="2" fillId="0" borderId="1" xfId="0" applyNumberFormat="1" applyFont="1" applyFill="1" applyBorder="1" applyAlignment="1" applyProtection="1">
      <alignment horizontal="center" vertical="center"/>
      <protection hidden="1"/>
    </xf>
    <xf numFmtId="166" fontId="2" fillId="5" borderId="1" xfId="0" applyNumberFormat="1" applyFont="1" applyFill="1" applyBorder="1" applyAlignment="1" applyProtection="1">
      <alignment horizontal="center" vertical="center"/>
      <protection hidden="1"/>
    </xf>
    <xf numFmtId="165" fontId="2" fillId="5" borderId="1" xfId="0" applyNumberFormat="1" applyFont="1" applyFill="1" applyBorder="1" applyAlignment="1" applyProtection="1">
      <alignment horizontal="center" vertical="center"/>
      <protection hidden="1"/>
    </xf>
    <xf numFmtId="0" fontId="2" fillId="0" borderId="1" xfId="0" applyFont="1" applyBorder="1" applyAlignment="1" applyProtection="1">
      <alignment horizontal="center" vertical="center"/>
      <protection hidden="1"/>
    </xf>
    <xf numFmtId="0" fontId="2" fillId="0" borderId="54" xfId="0" applyFont="1" applyBorder="1" applyAlignment="1" applyProtection="1">
      <alignment horizontal="center" vertical="center"/>
      <protection hidden="1"/>
    </xf>
    <xf numFmtId="0" fontId="2" fillId="0" borderId="0" xfId="0" applyFont="1" applyAlignment="1">
      <alignment horizontal="center"/>
    </xf>
    <xf numFmtId="166" fontId="2" fillId="17" borderId="1" xfId="0" applyNumberFormat="1" applyFont="1" applyFill="1" applyBorder="1" applyAlignment="1" applyProtection="1">
      <alignment horizontal="center" vertical="center"/>
      <protection hidden="1"/>
    </xf>
    <xf numFmtId="165" fontId="2" fillId="17" borderId="1" xfId="0" applyNumberFormat="1" applyFont="1" applyFill="1" applyBorder="1" applyAlignment="1" applyProtection="1">
      <alignment horizontal="center" vertical="center"/>
      <protection hidden="1"/>
    </xf>
    <xf numFmtId="0" fontId="0" fillId="2" borderId="1" xfId="0" applyFill="1" applyBorder="1" applyAlignment="1" applyProtection="1">
      <alignment horizontal="center"/>
      <protection hidden="1"/>
    </xf>
    <xf numFmtId="0" fontId="2" fillId="0" borderId="1" xfId="0" applyFont="1" applyFill="1" applyBorder="1" applyAlignment="1" applyProtection="1">
      <alignment horizontal="center" vertical="center"/>
      <protection hidden="1"/>
    </xf>
    <xf numFmtId="0" fontId="2" fillId="0" borderId="54" xfId="0" applyFont="1" applyFill="1" applyBorder="1" applyAlignment="1" applyProtection="1">
      <alignment horizontal="center" vertical="center"/>
      <protection hidden="1"/>
    </xf>
    <xf numFmtId="0" fontId="2" fillId="17" borderId="1" xfId="0" applyFont="1" applyFill="1" applyBorder="1" applyAlignment="1" applyProtection="1">
      <alignment horizontal="center" vertical="center"/>
      <protection hidden="1"/>
    </xf>
    <xf numFmtId="0" fontId="2" fillId="17" borderId="54" xfId="0" applyFont="1" applyFill="1" applyBorder="1" applyAlignment="1" applyProtection="1">
      <alignment horizontal="center" vertical="center"/>
      <protection hidden="1"/>
    </xf>
    <xf numFmtId="0" fontId="2" fillId="14" borderId="7" xfId="0" applyFont="1" applyFill="1" applyBorder="1" applyAlignment="1" applyProtection="1">
      <alignment vertical="center"/>
      <protection hidden="1"/>
    </xf>
    <xf numFmtId="165" fontId="2" fillId="14" borderId="1" xfId="0" applyNumberFormat="1" applyFont="1" applyFill="1" applyBorder="1" applyAlignment="1" applyProtection="1">
      <alignment horizontal="center" vertical="center"/>
      <protection hidden="1"/>
    </xf>
    <xf numFmtId="166" fontId="2" fillId="14" borderId="1" xfId="0" applyNumberFormat="1" applyFont="1" applyFill="1" applyBorder="1" applyAlignment="1" applyProtection="1">
      <alignment horizontal="center" vertical="center"/>
      <protection hidden="1"/>
    </xf>
    <xf numFmtId="165" fontId="10" fillId="14" borderId="1" xfId="0" applyNumberFormat="1" applyFont="1" applyFill="1" applyBorder="1" applyAlignment="1" applyProtection="1">
      <alignment horizontal="center" vertical="center"/>
      <protection hidden="1"/>
    </xf>
    <xf numFmtId="0" fontId="2" fillId="14" borderId="1" xfId="0" applyFont="1" applyFill="1" applyBorder="1" applyAlignment="1" applyProtection="1">
      <alignment horizontal="center" vertical="center"/>
      <protection hidden="1"/>
    </xf>
    <xf numFmtId="0" fontId="2" fillId="14" borderId="54" xfId="0" applyFont="1" applyFill="1" applyBorder="1" applyAlignment="1" applyProtection="1">
      <alignment horizontal="center" vertical="center"/>
      <protection hidden="1"/>
    </xf>
    <xf numFmtId="0" fontId="2" fillId="14" borderId="10" xfId="0" applyFont="1" applyFill="1" applyBorder="1" applyAlignment="1">
      <alignment vertical="center"/>
    </xf>
    <xf numFmtId="0" fontId="4" fillId="17" borderId="1" xfId="0" applyFont="1" applyFill="1" applyBorder="1" applyAlignment="1" applyProtection="1">
      <alignment horizontal="center" vertical="center" wrapText="1"/>
      <protection hidden="1"/>
    </xf>
    <xf numFmtId="0" fontId="2" fillId="17" borderId="35" xfId="0" applyFont="1" applyFill="1" applyBorder="1" applyAlignment="1">
      <alignment vertical="center"/>
    </xf>
    <xf numFmtId="165" fontId="2" fillId="17" borderId="9" xfId="0" applyNumberFormat="1" applyFont="1" applyFill="1" applyBorder="1" applyAlignment="1" applyProtection="1">
      <alignment horizontal="center" vertical="center"/>
      <protection hidden="1"/>
    </xf>
    <xf numFmtId="166" fontId="2" fillId="17" borderId="9" xfId="0" applyNumberFormat="1" applyFont="1" applyFill="1" applyBorder="1" applyAlignment="1" applyProtection="1">
      <alignment horizontal="center" vertical="center"/>
      <protection hidden="1"/>
    </xf>
    <xf numFmtId="0" fontId="2" fillId="17" borderId="9" xfId="0" applyFont="1" applyFill="1" applyBorder="1" applyAlignment="1" applyProtection="1">
      <alignment horizontal="center" vertical="center"/>
      <protection hidden="1"/>
    </xf>
    <xf numFmtId="0" fontId="2" fillId="17" borderId="55" xfId="0" applyFont="1" applyFill="1" applyBorder="1" applyAlignment="1" applyProtection="1">
      <alignment horizontal="center" vertical="center"/>
      <protection hidden="1"/>
    </xf>
    <xf numFmtId="0" fontId="2" fillId="3" borderId="1" xfId="0" applyFont="1" applyFill="1" applyBorder="1" applyAlignment="1" applyProtection="1">
      <alignment horizontal="center" vertical="center"/>
      <protection hidden="1"/>
    </xf>
    <xf numFmtId="0" fontId="7" fillId="3" borderId="131" xfId="0" applyFont="1" applyFill="1" applyBorder="1" applyAlignment="1" applyProtection="1">
      <alignment horizontal="center" vertical="center" wrapText="1"/>
      <protection hidden="1"/>
    </xf>
    <xf numFmtId="0" fontId="0" fillId="0" borderId="4" xfId="0" applyBorder="1"/>
    <xf numFmtId="0" fontId="46" fillId="11" borderId="2" xfId="0" applyFont="1" applyFill="1" applyBorder="1"/>
    <xf numFmtId="0" fontId="0" fillId="0" borderId="2" xfId="0" applyBorder="1"/>
    <xf numFmtId="0" fontId="0" fillId="0" borderId="3" xfId="0" applyBorder="1"/>
    <xf numFmtId="0" fontId="0" fillId="0" borderId="35" xfId="0" applyBorder="1"/>
    <xf numFmtId="166" fontId="0" fillId="0" borderId="59" xfId="0" applyNumberFormat="1" applyBorder="1" applyAlignment="1" applyProtection="1">
      <alignment horizontal="left"/>
      <protection hidden="1"/>
    </xf>
    <xf numFmtId="167" fontId="31" fillId="0" borderId="125" xfId="0" applyNumberFormat="1" applyFont="1" applyBorder="1" applyAlignment="1" applyProtection="1">
      <alignment horizontal="center" vertical="center" wrapText="1"/>
      <protection hidden="1"/>
    </xf>
    <xf numFmtId="0" fontId="4" fillId="0" borderId="62" xfId="0" applyFont="1" applyBorder="1" applyAlignment="1">
      <alignment horizontal="center" vertical="center" wrapText="1"/>
    </xf>
    <xf numFmtId="0" fontId="4" fillId="0" borderId="64" xfId="0" applyFont="1" applyBorder="1" applyAlignment="1">
      <alignment horizontal="center" vertical="center" wrapText="1"/>
    </xf>
    <xf numFmtId="0" fontId="5" fillId="8" borderId="28" xfId="0" applyFont="1" applyFill="1" applyBorder="1" applyAlignment="1">
      <alignment horizontal="center" vertical="center" wrapText="1"/>
    </xf>
    <xf numFmtId="0" fontId="5" fillId="8" borderId="12" xfId="0" applyFont="1" applyFill="1" applyBorder="1" applyAlignment="1">
      <alignment horizontal="center" vertical="center" wrapText="1"/>
    </xf>
    <xf numFmtId="0" fontId="18" fillId="0" borderId="65" xfId="0" applyFont="1" applyBorder="1" applyAlignment="1">
      <alignment horizontal="left" vertical="center" wrapText="1"/>
    </xf>
    <xf numFmtId="0" fontId="18" fillId="0" borderId="66" xfId="0" applyFont="1" applyBorder="1" applyAlignment="1">
      <alignment horizontal="left" vertical="center" wrapText="1"/>
    </xf>
    <xf numFmtId="0" fontId="18" fillId="0" borderId="67" xfId="0" applyFont="1" applyBorder="1" applyAlignment="1">
      <alignment horizontal="left" vertical="center" wrapText="1"/>
    </xf>
    <xf numFmtId="0" fontId="51" fillId="0" borderId="10" xfId="0" applyFont="1" applyBorder="1" applyAlignment="1">
      <alignment horizontal="left" vertical="top" wrapText="1"/>
    </xf>
    <xf numFmtId="0" fontId="51" fillId="0" borderId="0" xfId="0" applyFont="1" applyBorder="1" applyAlignment="1">
      <alignment horizontal="left" vertical="top" wrapText="1"/>
    </xf>
    <xf numFmtId="0" fontId="51" fillId="0" borderId="11" xfId="0" applyFont="1" applyBorder="1" applyAlignment="1">
      <alignment horizontal="left" vertical="top" wrapText="1"/>
    </xf>
    <xf numFmtId="0" fontId="4" fillId="0" borderId="128" xfId="0" applyFont="1" applyBorder="1" applyAlignment="1">
      <alignment horizontal="center" vertical="center" wrapText="1"/>
    </xf>
    <xf numFmtId="0" fontId="4" fillId="0" borderId="58" xfId="0" applyFont="1" applyBorder="1" applyAlignment="1">
      <alignment horizontal="center" vertical="center" wrapText="1"/>
    </xf>
    <xf numFmtId="0" fontId="4" fillId="0" borderId="69" xfId="0" applyFont="1" applyBorder="1" applyAlignment="1">
      <alignment horizontal="center" vertical="center" wrapText="1"/>
    </xf>
    <xf numFmtId="0" fontId="1" fillId="0" borderId="10" xfId="0" applyFont="1" applyBorder="1" applyAlignment="1" applyProtection="1">
      <alignment horizontal="left" vertical="top" wrapText="1"/>
      <protection hidden="1"/>
    </xf>
    <xf numFmtId="0" fontId="1" fillId="0" borderId="0" xfId="0" applyFont="1" applyBorder="1" applyAlignment="1" applyProtection="1">
      <alignment horizontal="left" vertical="top" wrapText="1"/>
      <protection hidden="1"/>
    </xf>
    <xf numFmtId="0" fontId="1" fillId="0" borderId="11" xfId="0" applyFont="1" applyBorder="1" applyAlignment="1" applyProtection="1">
      <alignment horizontal="left" vertical="top" wrapText="1"/>
      <protection hidden="1"/>
    </xf>
    <xf numFmtId="0" fontId="1" fillId="0" borderId="10" xfId="0" applyFont="1" applyBorder="1" applyAlignment="1">
      <alignment horizontal="left" vertical="top" wrapText="1"/>
    </xf>
    <xf numFmtId="0" fontId="0" fillId="0" borderId="0" xfId="0" applyBorder="1" applyAlignment="1">
      <alignment horizontal="left" vertical="top" wrapText="1"/>
    </xf>
    <xf numFmtId="0" fontId="0" fillId="0" borderId="11" xfId="0" applyBorder="1" applyAlignment="1">
      <alignment horizontal="left" vertical="top" wrapText="1"/>
    </xf>
    <xf numFmtId="0" fontId="0" fillId="0" borderId="10" xfId="0" applyBorder="1" applyAlignment="1">
      <alignment horizontal="left" vertical="top" wrapText="1"/>
    </xf>
    <xf numFmtId="0" fontId="0" fillId="0" borderId="35" xfId="0" applyBorder="1" applyAlignment="1">
      <alignment horizontal="left" vertical="top" wrapText="1"/>
    </xf>
    <xf numFmtId="0" fontId="0" fillId="0" borderId="36" xfId="0" applyBorder="1" applyAlignment="1">
      <alignment horizontal="left" vertical="top" wrapText="1"/>
    </xf>
    <xf numFmtId="0" fontId="0" fillId="0" borderId="37" xfId="0" applyBorder="1" applyAlignment="1">
      <alignment horizontal="left" vertical="top" wrapText="1"/>
    </xf>
    <xf numFmtId="0" fontId="4" fillId="0" borderId="10" xfId="0" applyFont="1" applyBorder="1" applyAlignment="1">
      <alignment horizontal="left" vertical="center" wrapText="1"/>
    </xf>
    <xf numFmtId="0" fontId="4" fillId="0" borderId="0" xfId="0" applyFont="1" applyBorder="1" applyAlignment="1">
      <alignment horizontal="left" vertical="center" wrapText="1"/>
    </xf>
    <xf numFmtId="0" fontId="4" fillId="0" borderId="11" xfId="0" applyFont="1" applyBorder="1" applyAlignment="1">
      <alignment horizontal="left" vertical="center" wrapText="1"/>
    </xf>
    <xf numFmtId="0" fontId="4" fillId="0" borderId="10" xfId="0" applyFont="1" applyBorder="1" applyAlignment="1">
      <alignment horizontal="center" vertical="center" wrapText="1"/>
    </xf>
    <xf numFmtId="0" fontId="4" fillId="0" borderId="0" xfId="0" applyFont="1" applyBorder="1" applyAlignment="1">
      <alignment horizontal="center" vertical="center" wrapText="1"/>
    </xf>
    <xf numFmtId="0" fontId="4" fillId="0" borderId="11" xfId="0" applyFont="1" applyBorder="1" applyAlignment="1">
      <alignment horizontal="center" vertical="center" wrapText="1"/>
    </xf>
    <xf numFmtId="0" fontId="0" fillId="0" borderId="10" xfId="0" applyFont="1" applyBorder="1" applyAlignment="1">
      <alignment horizontal="center" vertical="center" wrapText="1"/>
    </xf>
    <xf numFmtId="0" fontId="0" fillId="0" borderId="0" xfId="0" applyFont="1" applyBorder="1" applyAlignment="1">
      <alignment horizontal="center" vertical="center" wrapText="1"/>
    </xf>
    <xf numFmtId="0" fontId="0" fillId="0" borderId="11" xfId="0" applyFont="1" applyBorder="1" applyAlignment="1">
      <alignment horizontal="center" vertical="center" wrapText="1"/>
    </xf>
    <xf numFmtId="0" fontId="0" fillId="0" borderId="35" xfId="0" applyFont="1" applyBorder="1" applyAlignment="1">
      <alignment horizontal="center" vertical="center" wrapText="1"/>
    </xf>
    <xf numFmtId="0" fontId="0" fillId="0" borderId="36" xfId="0" applyFont="1" applyBorder="1" applyAlignment="1">
      <alignment horizontal="center" vertical="center" wrapText="1"/>
    </xf>
    <xf numFmtId="0" fontId="0" fillId="0" borderId="37" xfId="0" applyFont="1" applyBorder="1" applyAlignment="1">
      <alignment horizontal="center" vertical="center" wrapText="1"/>
    </xf>
    <xf numFmtId="0" fontId="18" fillId="0" borderId="68" xfId="0" applyFont="1" applyBorder="1" applyAlignment="1">
      <alignment horizontal="left" vertical="center" wrapText="1"/>
    </xf>
    <xf numFmtId="0" fontId="4" fillId="0" borderId="63" xfId="0" applyFont="1" applyBorder="1" applyAlignment="1">
      <alignment horizontal="center" vertical="center" wrapText="1"/>
    </xf>
    <xf numFmtId="0" fontId="4" fillId="0" borderId="32" xfId="0" applyFont="1" applyBorder="1" applyAlignment="1">
      <alignment horizontal="center" vertical="center" wrapText="1"/>
    </xf>
    <xf numFmtId="0" fontId="0" fillId="8" borderId="28" xfId="0" applyFill="1" applyBorder="1" applyAlignment="1">
      <alignment horizontal="left" vertical="center" wrapText="1"/>
    </xf>
    <xf numFmtId="0" fontId="0" fillId="8" borderId="40" xfId="0" applyFill="1" applyBorder="1" applyAlignment="1">
      <alignment horizontal="left" vertical="center" wrapText="1"/>
    </xf>
    <xf numFmtId="0" fontId="0" fillId="8" borderId="21" xfId="0" applyFill="1" applyBorder="1" applyAlignment="1">
      <alignment horizontal="left" vertical="center" wrapText="1"/>
    </xf>
    <xf numFmtId="0" fontId="5" fillId="8" borderId="1" xfId="0" applyFont="1" applyFill="1" applyBorder="1" applyAlignment="1">
      <alignment horizontal="left" vertical="center" wrapText="1"/>
    </xf>
    <xf numFmtId="0" fontId="0" fillId="8" borderId="1" xfId="0" applyFill="1" applyBorder="1" applyAlignment="1">
      <alignment horizontal="left" vertical="center" wrapText="1"/>
    </xf>
    <xf numFmtId="0" fontId="1" fillId="0" borderId="10" xfId="0" applyFont="1" applyBorder="1" applyAlignment="1">
      <alignment vertical="top" wrapText="1"/>
    </xf>
    <xf numFmtId="0" fontId="0" fillId="0" borderId="0" xfId="0" applyBorder="1" applyAlignment="1">
      <alignment vertical="top" wrapText="1"/>
    </xf>
    <xf numFmtId="0" fontId="0" fillId="0" borderId="11" xfId="0" applyBorder="1" applyAlignment="1">
      <alignment vertical="top" wrapText="1"/>
    </xf>
    <xf numFmtId="0" fontId="0" fillId="0" borderId="10" xfId="0" applyBorder="1" applyAlignment="1">
      <alignment vertical="top" wrapText="1"/>
    </xf>
    <xf numFmtId="0" fontId="11" fillId="0" borderId="0" xfId="0" applyFont="1" applyAlignment="1">
      <alignment horizontal="center" vertical="center"/>
    </xf>
    <xf numFmtId="0" fontId="12" fillId="0" borderId="19" xfId="0" applyFont="1" applyBorder="1" applyAlignment="1">
      <alignment horizontal="center" vertical="center"/>
    </xf>
    <xf numFmtId="0" fontId="24" fillId="0" borderId="76" xfId="0" applyFont="1" applyBorder="1" applyAlignment="1" applyProtection="1">
      <alignment horizontal="left" vertical="center" wrapText="1"/>
      <protection hidden="1"/>
    </xf>
    <xf numFmtId="0" fontId="24" fillId="0" borderId="0" xfId="0" applyFont="1" applyBorder="1" applyAlignment="1">
      <alignment horizontal="left" vertical="center" wrapText="1"/>
    </xf>
    <xf numFmtId="0" fontId="28" fillId="13" borderId="0" xfId="0" applyFont="1" applyFill="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9" fillId="0" borderId="53" xfId="0" applyFont="1" applyBorder="1" applyAlignment="1">
      <alignment horizontal="center" vertical="center" wrapText="1"/>
    </xf>
    <xf numFmtId="0" fontId="9" fillId="0" borderId="7" xfId="0" applyFont="1" applyBorder="1" applyAlignment="1">
      <alignment horizontal="center" vertical="center" wrapText="1"/>
    </xf>
    <xf numFmtId="0" fontId="9" fillId="0" borderId="1" xfId="0" applyFont="1" applyBorder="1" applyAlignment="1">
      <alignment horizontal="center" vertical="center" wrapText="1"/>
    </xf>
    <xf numFmtId="0" fontId="9" fillId="0" borderId="54" xfId="0" applyFont="1" applyBorder="1" applyAlignment="1">
      <alignment horizontal="center" vertical="center" wrapText="1"/>
    </xf>
    <xf numFmtId="0" fontId="9" fillId="0" borderId="4" xfId="0" applyFont="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35" xfId="0" applyFont="1" applyBorder="1" applyAlignment="1">
      <alignment horizontal="center" vertical="center" wrapText="1"/>
    </xf>
    <xf numFmtId="0" fontId="9" fillId="0" borderId="36" xfId="0" applyFont="1" applyBorder="1" applyAlignment="1">
      <alignment horizontal="center" vertical="center" wrapText="1"/>
    </xf>
    <xf numFmtId="0" fontId="9" fillId="0" borderId="37" xfId="0" applyFont="1" applyBorder="1" applyAlignment="1">
      <alignment horizontal="center" vertical="center" wrapText="1"/>
    </xf>
    <xf numFmtId="0" fontId="4" fillId="0" borderId="7" xfId="0" applyFont="1" applyBorder="1" applyAlignment="1">
      <alignment horizontal="center" vertical="center" wrapText="1"/>
    </xf>
    <xf numFmtId="0" fontId="18" fillId="0" borderId="54" xfId="0" applyFont="1" applyBorder="1" applyAlignment="1">
      <alignment horizontal="left" vertical="center" wrapText="1"/>
    </xf>
    <xf numFmtId="0" fontId="5" fillId="8" borderId="28" xfId="0" applyFont="1" applyFill="1" applyBorder="1" applyAlignment="1">
      <alignment horizontal="left" vertical="center" wrapText="1"/>
    </xf>
    <xf numFmtId="0" fontId="5" fillId="8" borderId="12" xfId="0" applyFont="1" applyFill="1" applyBorder="1" applyAlignment="1">
      <alignment horizontal="left" vertical="center" wrapText="1"/>
    </xf>
    <xf numFmtId="0" fontId="18" fillId="0" borderId="65" xfId="0" applyFont="1" applyBorder="1" applyAlignment="1">
      <alignment horizontal="center" vertical="center" wrapText="1"/>
    </xf>
    <xf numFmtId="0" fontId="18" fillId="0" borderId="67" xfId="0" applyFont="1" applyBorder="1" applyAlignment="1">
      <alignment horizontal="center" vertical="center" wrapText="1"/>
    </xf>
    <xf numFmtId="0" fontId="9" fillId="0" borderId="4" xfId="0" applyFont="1" applyBorder="1" applyAlignment="1">
      <alignment horizontal="center" wrapText="1"/>
    </xf>
    <xf numFmtId="0" fontId="9" fillId="0" borderId="2" xfId="0" applyFont="1" applyBorder="1" applyAlignment="1">
      <alignment horizontal="center" wrapText="1"/>
    </xf>
    <xf numFmtId="0" fontId="9" fillId="0" borderId="3" xfId="0" applyFont="1" applyBorder="1" applyAlignment="1">
      <alignment horizontal="center" wrapText="1"/>
    </xf>
    <xf numFmtId="0" fontId="1" fillId="0" borderId="4" xfId="0" applyFont="1" applyBorder="1" applyAlignment="1">
      <alignment horizontal="left" vertical="top" wrapText="1"/>
    </xf>
    <xf numFmtId="0" fontId="1" fillId="0" borderId="2" xfId="0" applyFont="1" applyBorder="1" applyAlignment="1">
      <alignment horizontal="left" vertical="top" wrapText="1"/>
    </xf>
    <xf numFmtId="0" fontId="1" fillId="0" borderId="3" xfId="0" applyFont="1" applyBorder="1" applyAlignment="1">
      <alignment horizontal="left" vertical="top" wrapText="1"/>
    </xf>
    <xf numFmtId="0" fontId="1" fillId="0" borderId="0" xfId="0" applyFont="1" applyBorder="1" applyAlignment="1">
      <alignment horizontal="left" vertical="top" wrapText="1"/>
    </xf>
    <xf numFmtId="0" fontId="1" fillId="0" borderId="11" xfId="0" applyFont="1" applyBorder="1" applyAlignment="1">
      <alignment horizontal="left" vertical="top" wrapText="1"/>
    </xf>
    <xf numFmtId="0" fontId="1" fillId="0" borderId="10" xfId="0" applyNumberFormat="1" applyFont="1" applyBorder="1" applyAlignment="1">
      <alignment horizontal="center" vertical="top" wrapText="1"/>
    </xf>
    <xf numFmtId="0" fontId="1" fillId="0" borderId="0" xfId="0" applyNumberFormat="1" applyFont="1" applyBorder="1" applyAlignment="1">
      <alignment horizontal="center" vertical="top" wrapText="1"/>
    </xf>
    <xf numFmtId="0" fontId="1" fillId="0" borderId="11" xfId="0" applyNumberFormat="1" applyFont="1" applyBorder="1" applyAlignment="1">
      <alignment horizontal="center" vertical="top" wrapText="1"/>
    </xf>
    <xf numFmtId="0" fontId="5" fillId="2" borderId="10" xfId="0" applyFont="1" applyFill="1" applyBorder="1" applyAlignment="1">
      <alignment horizontal="left" vertical="top"/>
    </xf>
    <xf numFmtId="0" fontId="5" fillId="2" borderId="0" xfId="0" applyFont="1" applyFill="1" applyBorder="1" applyAlignment="1">
      <alignment horizontal="left" vertical="top"/>
    </xf>
    <xf numFmtId="0" fontId="5" fillId="2" borderId="11" xfId="0" applyFont="1" applyFill="1" applyBorder="1" applyAlignment="1">
      <alignment horizontal="left" vertical="top"/>
    </xf>
    <xf numFmtId="0" fontId="1" fillId="0" borderId="10" xfId="0" applyNumberFormat="1" applyFont="1" applyBorder="1" applyAlignment="1">
      <alignment horizontal="left" vertical="top" wrapText="1"/>
    </xf>
    <xf numFmtId="0" fontId="1" fillId="0" borderId="0" xfId="0" applyNumberFormat="1" applyFont="1" applyBorder="1" applyAlignment="1">
      <alignment horizontal="left" vertical="top" wrapText="1"/>
    </xf>
    <xf numFmtId="0" fontId="1" fillId="0" borderId="11" xfId="0" applyNumberFormat="1" applyFont="1" applyBorder="1" applyAlignment="1">
      <alignment horizontal="left" vertical="top" wrapText="1"/>
    </xf>
    <xf numFmtId="0" fontId="41" fillId="11" borderId="128" xfId="0" applyFont="1" applyFill="1" applyBorder="1" applyAlignment="1" applyProtection="1">
      <alignment horizontal="center" vertical="center" wrapText="1"/>
      <protection hidden="1"/>
    </xf>
    <xf numFmtId="0" fontId="41" fillId="11" borderId="58" xfId="0" applyFont="1" applyFill="1" applyBorder="1" applyAlignment="1" applyProtection="1">
      <alignment horizontal="center" vertical="center" wrapText="1"/>
      <protection hidden="1"/>
    </xf>
    <xf numFmtId="0" fontId="41" fillId="11" borderId="132" xfId="0" applyFont="1" applyFill="1" applyBorder="1" applyAlignment="1" applyProtection="1">
      <alignment horizontal="center" vertical="center" wrapText="1"/>
      <protection hidden="1"/>
    </xf>
    <xf numFmtId="166" fontId="41" fillId="11" borderId="72" xfId="0" applyNumberFormat="1" applyFont="1" applyFill="1" applyBorder="1" applyAlignment="1">
      <alignment horizontal="center" vertical="center"/>
    </xf>
    <xf numFmtId="166" fontId="41" fillId="11" borderId="56" xfId="0" applyNumberFormat="1" applyFont="1" applyFill="1" applyBorder="1" applyAlignment="1">
      <alignment horizontal="center" vertical="center"/>
    </xf>
    <xf numFmtId="166" fontId="6" fillId="13" borderId="128" xfId="0" applyNumberFormat="1" applyFont="1" applyFill="1" applyBorder="1" applyAlignment="1" applyProtection="1">
      <alignment horizontal="center" vertical="center"/>
      <protection locked="0"/>
    </xf>
    <xf numFmtId="166" fontId="6" fillId="13" borderId="58" xfId="0" applyNumberFormat="1" applyFont="1" applyFill="1" applyBorder="1" applyAlignment="1" applyProtection="1">
      <alignment horizontal="center" vertical="center"/>
      <protection locked="0"/>
    </xf>
    <xf numFmtId="0" fontId="4" fillId="0" borderId="10" xfId="0" applyFont="1" applyBorder="1" applyAlignment="1" applyProtection="1">
      <alignment horizontal="right"/>
      <protection hidden="1"/>
    </xf>
    <xf numFmtId="0" fontId="4" fillId="0" borderId="0" xfId="0" applyFont="1" applyBorder="1" applyAlignment="1" applyProtection="1">
      <alignment horizontal="right"/>
      <protection hidden="1"/>
    </xf>
    <xf numFmtId="0" fontId="4" fillId="0" borderId="11" xfId="0" applyFont="1" applyBorder="1" applyAlignment="1" applyProtection="1">
      <alignment horizontal="right"/>
      <protection hidden="1"/>
    </xf>
    <xf numFmtId="0" fontId="1" fillId="13" borderId="128" xfId="0" applyFont="1" applyFill="1" applyBorder="1" applyAlignment="1" applyProtection="1">
      <alignment horizontal="center" vertical="center"/>
      <protection locked="0" hidden="1"/>
    </xf>
    <xf numFmtId="0" fontId="1" fillId="13" borderId="132" xfId="0" applyFont="1" applyFill="1" applyBorder="1" applyAlignment="1" applyProtection="1">
      <alignment horizontal="center" vertical="center"/>
      <protection locked="0" hidden="1"/>
    </xf>
    <xf numFmtId="0" fontId="4" fillId="6" borderId="129" xfId="0" applyFont="1" applyFill="1" applyBorder="1" applyAlignment="1" applyProtection="1">
      <alignment horizontal="center"/>
      <protection locked="0" hidden="1"/>
    </xf>
    <xf numFmtId="0" fontId="4" fillId="6" borderId="58" xfId="0" applyFont="1" applyFill="1" applyBorder="1" applyAlignment="1" applyProtection="1">
      <alignment horizontal="center"/>
      <protection locked="0" hidden="1"/>
    </xf>
    <xf numFmtId="0" fontId="4" fillId="6" borderId="69" xfId="0" applyFont="1" applyFill="1" applyBorder="1" applyAlignment="1" applyProtection="1">
      <alignment horizontal="center"/>
      <protection locked="0" hidden="1"/>
    </xf>
    <xf numFmtId="0" fontId="5" fillId="0" borderId="73" xfId="0" applyFont="1" applyBorder="1" applyAlignment="1" applyProtection="1">
      <alignment horizontal="center" vertical="center" wrapText="1"/>
      <protection hidden="1"/>
    </xf>
    <xf numFmtId="0" fontId="5" fillId="0" borderId="74" xfId="0" applyFont="1" applyBorder="1" applyAlignment="1" applyProtection="1">
      <alignment horizontal="center" vertical="center" wrapText="1"/>
      <protection hidden="1"/>
    </xf>
    <xf numFmtId="167" fontId="6" fillId="13" borderId="1" xfId="0" applyNumberFormat="1" applyFont="1" applyFill="1" applyBorder="1" applyAlignment="1" applyProtection="1">
      <alignment horizontal="center" vertical="center" wrapText="1"/>
      <protection locked="0" hidden="1"/>
    </xf>
    <xf numFmtId="0" fontId="5" fillId="0" borderId="128" xfId="0" applyFont="1" applyBorder="1" applyAlignment="1" applyProtection="1">
      <alignment horizontal="center" vertical="center" wrapText="1"/>
      <protection hidden="1"/>
    </xf>
    <xf numFmtId="0" fontId="5" fillId="0" borderId="58" xfId="0" applyFont="1" applyBorder="1" applyAlignment="1" applyProtection="1">
      <alignment horizontal="center" vertical="center" wrapText="1"/>
      <protection hidden="1"/>
    </xf>
    <xf numFmtId="0" fontId="5" fillId="0" borderId="69" xfId="0" applyFont="1" applyBorder="1" applyAlignment="1" applyProtection="1">
      <alignment horizontal="center" vertical="center" wrapText="1"/>
      <protection hidden="1"/>
    </xf>
    <xf numFmtId="167" fontId="17" fillId="0" borderId="2" xfId="0" applyNumberFormat="1" applyFont="1" applyBorder="1" applyAlignment="1" applyProtection="1">
      <alignment horizontal="center" vertical="center"/>
      <protection hidden="1"/>
    </xf>
    <xf numFmtId="167" fontId="17" fillId="0" borderId="3" xfId="0" applyNumberFormat="1" applyFont="1" applyBorder="1" applyAlignment="1" applyProtection="1">
      <alignment horizontal="center" vertical="center"/>
      <protection hidden="1"/>
    </xf>
    <xf numFmtId="0" fontId="17" fillId="0" borderId="4" xfId="0" applyFont="1" applyBorder="1" applyAlignment="1" applyProtection="1">
      <alignment horizontal="center" vertical="center"/>
      <protection hidden="1"/>
    </xf>
    <xf numFmtId="0" fontId="17" fillId="0" borderId="2" xfId="0" applyFont="1" applyBorder="1" applyAlignment="1" applyProtection="1">
      <alignment horizontal="center" vertical="center"/>
      <protection hidden="1"/>
    </xf>
    <xf numFmtId="0" fontId="4" fillId="4" borderId="12" xfId="0" applyFont="1" applyFill="1" applyBorder="1" applyAlignment="1" applyProtection="1">
      <alignment horizontal="center" vertical="center" wrapText="1"/>
      <protection hidden="1"/>
    </xf>
    <xf numFmtId="0" fontId="4" fillId="3" borderId="77" xfId="0" applyFont="1" applyFill="1" applyBorder="1" applyAlignment="1" applyProtection="1">
      <alignment horizontal="center" vertical="center" wrapText="1"/>
      <protection hidden="1"/>
    </xf>
    <xf numFmtId="0" fontId="4" fillId="3" borderId="78" xfId="0" applyFont="1" applyFill="1" applyBorder="1" applyAlignment="1" applyProtection="1">
      <alignment horizontal="center" vertical="center" wrapText="1"/>
      <protection hidden="1"/>
    </xf>
    <xf numFmtId="0" fontId="0" fillId="0" borderId="135" xfId="0" applyBorder="1" applyAlignment="1">
      <alignment horizontal="center" vertical="center"/>
    </xf>
    <xf numFmtId="0" fontId="0" fillId="0" borderId="0" xfId="0" applyBorder="1" applyAlignment="1">
      <alignment horizontal="center" vertical="center"/>
    </xf>
    <xf numFmtId="0" fontId="4" fillId="0" borderId="10" xfId="0" applyFont="1" applyBorder="1" applyAlignment="1" applyProtection="1">
      <alignment horizontal="right" vertical="center"/>
      <protection hidden="1"/>
    </xf>
    <xf numFmtId="0" fontId="4" fillId="0" borderId="0" xfId="0" applyFont="1" applyBorder="1" applyAlignment="1" applyProtection="1">
      <alignment horizontal="right" vertical="center"/>
      <protection hidden="1"/>
    </xf>
    <xf numFmtId="0" fontId="4" fillId="0" borderId="11" xfId="0" applyFont="1" applyBorder="1" applyAlignment="1" applyProtection="1">
      <alignment horizontal="right" vertical="center"/>
      <protection hidden="1"/>
    </xf>
    <xf numFmtId="0" fontId="4" fillId="0" borderId="35" xfId="0" applyFont="1" applyBorder="1" applyAlignment="1" applyProtection="1">
      <alignment horizontal="right" vertical="center"/>
      <protection hidden="1"/>
    </xf>
    <xf numFmtId="0" fontId="4" fillId="0" borderId="36" xfId="0" applyFont="1" applyBorder="1" applyAlignment="1" applyProtection="1">
      <alignment horizontal="right" vertical="center"/>
      <protection hidden="1"/>
    </xf>
    <xf numFmtId="0" fontId="4" fillId="0" borderId="37" xfId="0" applyFont="1" applyBorder="1" applyAlignment="1" applyProtection="1">
      <alignment horizontal="right" vertical="center"/>
      <protection hidden="1"/>
    </xf>
    <xf numFmtId="0" fontId="7" fillId="6" borderId="5" xfId="0" applyFont="1" applyFill="1" applyBorder="1" applyAlignment="1" applyProtection="1">
      <alignment horizontal="center"/>
      <protection locked="0" hidden="1"/>
    </xf>
    <xf numFmtId="0" fontId="7" fillId="6" borderId="6" xfId="0" applyFont="1" applyFill="1" applyBorder="1" applyAlignment="1" applyProtection="1">
      <alignment horizontal="center"/>
      <protection locked="0" hidden="1"/>
    </xf>
    <xf numFmtId="0" fontId="7" fillId="6" borderId="12" xfId="0" applyFont="1" applyFill="1" applyBorder="1" applyAlignment="1" applyProtection="1">
      <alignment horizontal="center"/>
      <protection locked="0" hidden="1"/>
    </xf>
    <xf numFmtId="0" fontId="7" fillId="6" borderId="67" xfId="0" applyFont="1" applyFill="1" applyBorder="1" applyAlignment="1" applyProtection="1">
      <alignment horizontal="center"/>
      <protection locked="0" hidden="1"/>
    </xf>
    <xf numFmtId="0" fontId="45" fillId="0" borderId="4" xfId="0" applyFont="1" applyBorder="1" applyAlignment="1" applyProtection="1">
      <alignment horizontal="center" vertical="center" wrapText="1"/>
      <protection hidden="1"/>
    </xf>
    <xf numFmtId="0" fontId="45" fillId="0" borderId="2" xfId="0" applyFont="1" applyBorder="1" applyAlignment="1" applyProtection="1">
      <alignment horizontal="center" vertical="center" wrapText="1"/>
      <protection hidden="1"/>
    </xf>
    <xf numFmtId="0" fontId="45" fillId="0" borderId="3" xfId="0" applyFont="1" applyBorder="1" applyAlignment="1" applyProtection="1">
      <alignment horizontal="center" vertical="center" wrapText="1"/>
      <protection hidden="1"/>
    </xf>
    <xf numFmtId="0" fontId="4" fillId="0" borderId="0" xfId="0" applyFont="1" applyBorder="1" applyAlignment="1" applyProtection="1">
      <alignment horizontal="center"/>
      <protection hidden="1"/>
    </xf>
    <xf numFmtId="0" fontId="5" fillId="0" borderId="10" xfId="0" applyFont="1" applyBorder="1" applyAlignment="1" applyProtection="1">
      <alignment horizontal="right" vertical="center"/>
      <protection hidden="1"/>
    </xf>
    <xf numFmtId="0" fontId="7" fillId="6" borderId="7" xfId="0" applyFont="1" applyFill="1" applyBorder="1" applyAlignment="1" applyProtection="1">
      <alignment horizontal="center"/>
      <protection locked="0" hidden="1"/>
    </xf>
    <xf numFmtId="0" fontId="7" fillId="6" borderId="1" xfId="0" applyFont="1" applyFill="1" applyBorder="1" applyAlignment="1" applyProtection="1">
      <alignment horizontal="center"/>
      <protection locked="0" hidden="1"/>
    </xf>
    <xf numFmtId="0" fontId="7" fillId="6" borderId="54" xfId="0" applyFont="1" applyFill="1" applyBorder="1" applyAlignment="1" applyProtection="1">
      <alignment horizontal="center"/>
      <protection locked="0" hidden="1"/>
    </xf>
    <xf numFmtId="0" fontId="7" fillId="6" borderId="8" xfId="0" applyFont="1" applyFill="1" applyBorder="1" applyAlignment="1" applyProtection="1">
      <alignment horizontal="center"/>
      <protection locked="0" hidden="1"/>
    </xf>
    <xf numFmtId="0" fontId="7" fillId="6" borderId="9" xfId="0" applyFont="1" applyFill="1" applyBorder="1" applyAlignment="1" applyProtection="1">
      <alignment horizontal="center"/>
      <protection locked="0" hidden="1"/>
    </xf>
    <xf numFmtId="0" fontId="7" fillId="6" borderId="55" xfId="0" applyFont="1" applyFill="1" applyBorder="1" applyAlignment="1" applyProtection="1">
      <alignment horizontal="center"/>
      <protection locked="0" hidden="1"/>
    </xf>
    <xf numFmtId="0" fontId="2" fillId="12" borderId="2" xfId="0" applyFont="1" applyFill="1" applyBorder="1" applyAlignment="1" applyProtection="1">
      <alignment horizontal="center" vertical="center" wrapText="1"/>
      <protection hidden="1"/>
    </xf>
    <xf numFmtId="0" fontId="2" fillId="12" borderId="3" xfId="0" applyFont="1" applyFill="1" applyBorder="1" applyAlignment="1" applyProtection="1">
      <alignment horizontal="center" vertical="center" wrapText="1"/>
      <protection hidden="1"/>
    </xf>
    <xf numFmtId="0" fontId="7" fillId="3" borderId="70" xfId="0" applyFont="1" applyFill="1" applyBorder="1" applyAlignment="1" applyProtection="1">
      <alignment horizontal="center" vertical="center" wrapText="1"/>
      <protection hidden="1"/>
    </xf>
    <xf numFmtId="0" fontId="7" fillId="3" borderId="79" xfId="0" applyFont="1" applyFill="1" applyBorder="1" applyAlignment="1" applyProtection="1">
      <alignment horizontal="center" vertical="center" wrapText="1"/>
      <protection hidden="1"/>
    </xf>
    <xf numFmtId="0" fontId="36" fillId="7" borderId="35" xfId="0" applyFont="1" applyFill="1" applyBorder="1" applyAlignment="1" applyProtection="1">
      <alignment horizontal="center" vertical="center"/>
      <protection hidden="1"/>
    </xf>
    <xf numFmtId="0" fontId="36" fillId="7" borderId="36" xfId="0" applyFont="1" applyFill="1" applyBorder="1" applyAlignment="1" applyProtection="1">
      <alignment horizontal="center" vertical="center"/>
      <protection hidden="1"/>
    </xf>
    <xf numFmtId="14" fontId="6" fillId="0" borderId="58" xfId="0" applyNumberFormat="1" applyFont="1" applyBorder="1" applyAlignment="1" applyProtection="1">
      <alignment horizontal="center" vertical="center"/>
      <protection hidden="1"/>
    </xf>
    <xf numFmtId="14" fontId="6" fillId="0" borderId="69" xfId="0" applyNumberFormat="1" applyFont="1" applyBorder="1" applyAlignment="1" applyProtection="1">
      <alignment horizontal="center" vertical="center"/>
      <protection hidden="1"/>
    </xf>
    <xf numFmtId="0" fontId="7" fillId="3" borderId="132" xfId="0" applyFont="1" applyFill="1" applyBorder="1" applyAlignment="1" applyProtection="1">
      <alignment horizontal="center" vertical="center" wrapText="1"/>
      <protection hidden="1"/>
    </xf>
    <xf numFmtId="0" fontId="2" fillId="14" borderId="71" xfId="0" applyFont="1" applyFill="1" applyBorder="1" applyAlignment="1" applyProtection="1">
      <alignment horizontal="center" vertical="center" wrapText="1"/>
      <protection hidden="1"/>
    </xf>
    <xf numFmtId="0" fontId="4" fillId="0" borderId="126" xfId="0" applyFont="1" applyBorder="1" applyAlignment="1" applyProtection="1">
      <alignment horizontal="center" vertical="center" wrapText="1"/>
      <protection hidden="1"/>
    </xf>
    <xf numFmtId="0" fontId="4" fillId="0" borderId="104" xfId="0" applyFont="1" applyBorder="1" applyAlignment="1" applyProtection="1">
      <alignment horizontal="center" vertical="center" wrapText="1"/>
      <protection hidden="1"/>
    </xf>
    <xf numFmtId="1" fontId="42" fillId="0" borderId="104" xfId="0" applyNumberFormat="1" applyFont="1" applyBorder="1" applyAlignment="1" applyProtection="1">
      <alignment horizontal="center" vertical="center" wrapText="1"/>
      <protection hidden="1"/>
    </xf>
    <xf numFmtId="1" fontId="42" fillId="0" borderId="80" xfId="0" applyNumberFormat="1" applyFont="1" applyBorder="1" applyAlignment="1" applyProtection="1">
      <alignment horizontal="center" vertical="center" wrapText="1"/>
      <protection hidden="1"/>
    </xf>
    <xf numFmtId="0" fontId="4" fillId="3" borderId="12" xfId="0" applyFont="1" applyFill="1" applyBorder="1" applyAlignment="1" applyProtection="1">
      <alignment horizontal="center" vertical="center" wrapText="1"/>
      <protection hidden="1"/>
    </xf>
    <xf numFmtId="0" fontId="4" fillId="0" borderId="16" xfId="0" applyFont="1" applyBorder="1" applyAlignment="1" applyProtection="1">
      <alignment horizontal="center" vertical="center" wrapText="1"/>
      <protection hidden="1"/>
    </xf>
    <xf numFmtId="0" fontId="4" fillId="0" borderId="56" xfId="0" applyFont="1" applyBorder="1" applyAlignment="1" applyProtection="1">
      <alignment horizontal="center" vertical="center" wrapText="1"/>
      <protection hidden="1"/>
    </xf>
    <xf numFmtId="0" fontId="4" fillId="0" borderId="15" xfId="0" applyFont="1" applyBorder="1" applyAlignment="1" applyProtection="1">
      <alignment horizontal="center" vertical="center" wrapText="1"/>
      <protection hidden="1"/>
    </xf>
    <xf numFmtId="0" fontId="0" fillId="16" borderId="36" xfId="0" applyFill="1" applyBorder="1" applyAlignment="1">
      <alignment horizontal="left"/>
    </xf>
    <xf numFmtId="0" fontId="0" fillId="16" borderId="37" xfId="0" applyFill="1" applyBorder="1" applyAlignment="1">
      <alignment horizontal="left"/>
    </xf>
    <xf numFmtId="0" fontId="18" fillId="0" borderId="36" xfId="0" applyFont="1" applyBorder="1" applyAlignment="1" applyProtection="1">
      <alignment horizontal="center"/>
      <protection hidden="1"/>
    </xf>
    <xf numFmtId="0" fontId="18" fillId="0" borderId="37" xfId="0" applyFont="1" applyBorder="1" applyAlignment="1" applyProtection="1">
      <alignment horizontal="center"/>
      <protection hidden="1"/>
    </xf>
    <xf numFmtId="0" fontId="0" fillId="3" borderId="2" xfId="0" applyFill="1" applyBorder="1" applyAlignment="1" applyProtection="1">
      <alignment horizontal="center"/>
      <protection hidden="1"/>
    </xf>
    <xf numFmtId="0" fontId="0" fillId="3" borderId="3" xfId="0" applyFill="1" applyBorder="1" applyAlignment="1" applyProtection="1">
      <alignment horizontal="center"/>
      <protection hidden="1"/>
    </xf>
    <xf numFmtId="14" fontId="6" fillId="0" borderId="128" xfId="0" applyNumberFormat="1" applyFont="1" applyBorder="1" applyAlignment="1" applyProtection="1">
      <alignment horizontal="center" vertical="center"/>
      <protection hidden="1"/>
    </xf>
    <xf numFmtId="0" fontId="37" fillId="7" borderId="36" xfId="0" applyFont="1" applyFill="1" applyBorder="1" applyAlignment="1" applyProtection="1">
      <alignment horizontal="center" vertical="center"/>
      <protection hidden="1"/>
    </xf>
    <xf numFmtId="0" fontId="37" fillId="7" borderId="37" xfId="0" applyFont="1" applyFill="1" applyBorder="1" applyAlignment="1" applyProtection="1">
      <alignment horizontal="center" vertical="center"/>
      <protection hidden="1"/>
    </xf>
    <xf numFmtId="0" fontId="0" fillId="9" borderId="2" xfId="0" applyFill="1" applyBorder="1" applyAlignment="1" applyProtection="1">
      <alignment horizontal="center"/>
      <protection hidden="1"/>
    </xf>
    <xf numFmtId="0" fontId="39" fillId="15" borderId="4" xfId="0" applyFont="1" applyFill="1" applyBorder="1" applyAlignment="1" applyProtection="1">
      <alignment horizontal="center" vertical="center"/>
      <protection hidden="1"/>
    </xf>
    <xf numFmtId="0" fontId="39" fillId="15" borderId="2" xfId="0" applyFont="1" applyFill="1" applyBorder="1" applyAlignment="1" applyProtection="1">
      <alignment horizontal="center" vertical="center"/>
      <protection hidden="1"/>
    </xf>
    <xf numFmtId="0" fontId="39" fillId="15" borderId="3" xfId="0" applyFont="1" applyFill="1" applyBorder="1" applyAlignment="1" applyProtection="1">
      <alignment horizontal="center" vertical="center"/>
      <protection hidden="1"/>
    </xf>
    <xf numFmtId="0" fontId="39" fillId="15" borderId="35" xfId="0" applyFont="1" applyFill="1" applyBorder="1" applyAlignment="1" applyProtection="1">
      <alignment horizontal="center" vertical="center"/>
      <protection hidden="1"/>
    </xf>
    <xf numFmtId="0" fontId="39" fillId="15" borderId="36" xfId="0" applyFont="1" applyFill="1" applyBorder="1" applyAlignment="1" applyProtection="1">
      <alignment horizontal="center" vertical="center"/>
      <protection hidden="1"/>
    </xf>
    <xf numFmtId="0" fontId="39" fillId="15" borderId="37" xfId="0" applyFont="1" applyFill="1" applyBorder="1" applyAlignment="1" applyProtection="1">
      <alignment horizontal="center" vertical="center"/>
      <protection hidden="1"/>
    </xf>
    <xf numFmtId="0" fontId="9" fillId="0" borderId="10" xfId="0" applyFont="1" applyBorder="1" applyAlignment="1">
      <alignment horizontal="center" wrapText="1"/>
    </xf>
    <xf numFmtId="0" fontId="9" fillId="0" borderId="0" xfId="0" applyFont="1" applyBorder="1" applyAlignment="1">
      <alignment horizontal="center" wrapText="1"/>
    </xf>
    <xf numFmtId="0" fontId="9" fillId="0" borderId="11" xfId="0" applyFont="1" applyBorder="1" applyAlignment="1">
      <alignment horizontal="center" wrapText="1"/>
    </xf>
    <xf numFmtId="1" fontId="42" fillId="0" borderId="126" xfId="0" applyNumberFormat="1" applyFont="1" applyBorder="1" applyAlignment="1" applyProtection="1">
      <alignment horizontal="center" vertical="center" wrapText="1"/>
      <protection hidden="1"/>
    </xf>
    <xf numFmtId="0" fontId="6" fillId="0" borderId="1" xfId="0" applyFont="1" applyBorder="1" applyAlignment="1" applyProtection="1">
      <alignment horizontal="center" vertical="center" wrapText="1"/>
      <protection hidden="1"/>
    </xf>
    <xf numFmtId="0" fontId="0" fillId="0" borderId="36" xfId="0" applyBorder="1" applyAlignment="1" applyProtection="1">
      <alignment horizontal="center"/>
      <protection hidden="1"/>
    </xf>
    <xf numFmtId="0" fontId="40" fillId="15" borderId="4" xfId="0" applyFont="1" applyFill="1" applyBorder="1" applyAlignment="1" applyProtection="1">
      <alignment horizontal="center" vertical="top" wrapText="1"/>
      <protection hidden="1"/>
    </xf>
    <xf numFmtId="0" fontId="40" fillId="15" borderId="2" xfId="0" applyFont="1" applyFill="1" applyBorder="1" applyAlignment="1" applyProtection="1">
      <alignment horizontal="center" vertical="top" wrapText="1"/>
      <protection hidden="1"/>
    </xf>
    <xf numFmtId="0" fontId="40" fillId="15" borderId="133" xfId="0" applyFont="1" applyFill="1" applyBorder="1" applyAlignment="1" applyProtection="1">
      <alignment horizontal="center" vertical="top" wrapText="1"/>
      <protection hidden="1"/>
    </xf>
    <xf numFmtId="0" fontId="40" fillId="15" borderId="134" xfId="0" applyFont="1" applyFill="1" applyBorder="1" applyAlignment="1" applyProtection="1">
      <alignment horizontal="center" vertical="top" wrapText="1"/>
      <protection hidden="1"/>
    </xf>
    <xf numFmtId="0" fontId="1" fillId="0" borderId="128" xfId="0" applyFont="1" applyBorder="1" applyAlignment="1" applyProtection="1">
      <alignment horizontal="center" vertical="center"/>
      <protection hidden="1"/>
    </xf>
    <xf numFmtId="0" fontId="0" fillId="0" borderId="58" xfId="0" applyBorder="1" applyAlignment="1" applyProtection="1">
      <alignment horizontal="center" vertical="center"/>
      <protection hidden="1"/>
    </xf>
    <xf numFmtId="0" fontId="0" fillId="0" borderId="132" xfId="0" applyBorder="1" applyAlignment="1" applyProtection="1">
      <alignment horizontal="center" vertical="center"/>
      <protection hidden="1"/>
    </xf>
    <xf numFmtId="0" fontId="50" fillId="0" borderId="24" xfId="0" applyFont="1" applyFill="1" applyBorder="1" applyAlignment="1">
      <alignment horizontal="center" vertical="center" wrapText="1"/>
    </xf>
    <xf numFmtId="0" fontId="50" fillId="0" borderId="0" xfId="0" applyFont="1" applyFill="1" applyAlignment="1">
      <alignment horizontal="center" vertical="center" wrapText="1"/>
    </xf>
    <xf numFmtId="0" fontId="13" fillId="0" borderId="38" xfId="0" applyFont="1" applyBorder="1" applyAlignment="1" applyProtection="1">
      <alignment horizontal="center" vertical="center"/>
      <protection hidden="1"/>
    </xf>
    <xf numFmtId="0" fontId="13" fillId="0" borderId="61" xfId="0" applyFont="1" applyBorder="1" applyAlignment="1" applyProtection="1">
      <alignment horizontal="center" vertical="center"/>
      <protection hidden="1"/>
    </xf>
    <xf numFmtId="167" fontId="19" fillId="0" borderId="0" xfId="0" applyNumberFormat="1" applyFont="1" applyBorder="1" applyAlignment="1" applyProtection="1">
      <alignment horizontal="left" vertical="center"/>
      <protection hidden="1"/>
    </xf>
    <xf numFmtId="0" fontId="2" fillId="0" borderId="81" xfId="0" applyFont="1" applyBorder="1" applyAlignment="1" applyProtection="1">
      <alignment horizontal="left" vertical="top" wrapText="1"/>
      <protection hidden="1"/>
    </xf>
    <xf numFmtId="0" fontId="2" fillId="0" borderId="83" xfId="0" applyFont="1" applyBorder="1" applyAlignment="1" applyProtection="1">
      <alignment horizontal="left" vertical="top" wrapText="1"/>
      <protection hidden="1"/>
    </xf>
    <xf numFmtId="0" fontId="20" fillId="0" borderId="0" xfId="0" applyFont="1" applyBorder="1" applyAlignment="1" applyProtection="1">
      <alignment horizontal="center" vertical="center"/>
      <protection hidden="1"/>
    </xf>
    <xf numFmtId="0" fontId="4" fillId="0" borderId="84" xfId="0" applyFont="1" applyBorder="1" applyAlignment="1" applyProtection="1">
      <alignment horizontal="left" vertical="center"/>
      <protection hidden="1"/>
    </xf>
    <xf numFmtId="0" fontId="4" fillId="0" borderId="28" xfId="0" applyFont="1" applyBorder="1" applyAlignment="1" applyProtection="1">
      <alignment horizontal="left" vertical="center"/>
      <protection hidden="1"/>
    </xf>
    <xf numFmtId="0" fontId="4" fillId="0" borderId="65" xfId="0" applyFont="1" applyBorder="1" applyAlignment="1" applyProtection="1">
      <alignment horizontal="left" vertical="center"/>
      <protection hidden="1"/>
    </xf>
    <xf numFmtId="0" fontId="4" fillId="0" borderId="85" xfId="0" applyFont="1" applyBorder="1" applyAlignment="1" applyProtection="1">
      <alignment horizontal="left" vertical="center"/>
      <protection hidden="1"/>
    </xf>
    <xf numFmtId="0" fontId="4" fillId="0" borderId="40" xfId="0" applyFont="1" applyBorder="1" applyAlignment="1" applyProtection="1">
      <alignment horizontal="left" vertical="center"/>
      <protection hidden="1"/>
    </xf>
    <xf numFmtId="0" fontId="4" fillId="0" borderId="66" xfId="0" applyFont="1" applyBorder="1" applyAlignment="1" applyProtection="1">
      <alignment horizontal="left" vertical="center"/>
      <protection hidden="1"/>
    </xf>
    <xf numFmtId="0" fontId="2" fillId="0" borderId="42" xfId="0" applyFont="1" applyBorder="1" applyAlignment="1" applyProtection="1">
      <alignment horizontal="left" vertical="top" wrapText="1"/>
      <protection hidden="1"/>
    </xf>
    <xf numFmtId="0" fontId="2" fillId="0" borderId="82" xfId="0" applyFont="1" applyBorder="1" applyAlignment="1" applyProtection="1">
      <alignment horizontal="left" vertical="top" wrapText="1"/>
      <protection hidden="1"/>
    </xf>
    <xf numFmtId="0" fontId="13" fillId="0" borderId="86" xfId="0" applyFont="1" applyBorder="1" applyAlignment="1" applyProtection="1">
      <alignment horizontal="center" vertical="center" wrapText="1"/>
      <protection hidden="1"/>
    </xf>
    <xf numFmtId="0" fontId="13" fillId="0" borderId="87" xfId="0" applyFont="1" applyBorder="1" applyAlignment="1" applyProtection="1">
      <alignment horizontal="center" vertical="center" wrapText="1"/>
      <protection hidden="1"/>
    </xf>
    <xf numFmtId="0" fontId="13" fillId="0" borderId="88" xfId="0" applyFont="1" applyBorder="1" applyAlignment="1" applyProtection="1">
      <alignment horizontal="center" vertical="center" wrapText="1"/>
      <protection hidden="1"/>
    </xf>
    <xf numFmtId="0" fontId="18" fillId="0" borderId="89" xfId="0" applyFont="1" applyBorder="1" applyAlignment="1" applyProtection="1">
      <alignment horizontal="center" vertical="center" wrapText="1"/>
      <protection hidden="1"/>
    </xf>
    <xf numFmtId="0" fontId="18" fillId="0" borderId="90" xfId="0" applyFont="1" applyBorder="1" applyAlignment="1" applyProtection="1">
      <alignment horizontal="center" vertical="center" wrapText="1"/>
      <protection hidden="1"/>
    </xf>
    <xf numFmtId="0" fontId="18" fillId="0" borderId="91" xfId="0" applyFont="1" applyBorder="1" applyAlignment="1" applyProtection="1">
      <alignment horizontal="center" vertical="center" wrapText="1"/>
      <protection hidden="1"/>
    </xf>
    <xf numFmtId="0" fontId="18" fillId="0" borderId="92" xfId="0" applyFont="1" applyBorder="1" applyAlignment="1" applyProtection="1">
      <alignment horizontal="center" vertical="center" wrapText="1"/>
      <protection hidden="1"/>
    </xf>
    <xf numFmtId="0" fontId="18" fillId="0" borderId="93" xfId="0" applyFont="1" applyBorder="1" applyAlignment="1" applyProtection="1">
      <alignment horizontal="center" vertical="center" wrapText="1"/>
      <protection hidden="1"/>
    </xf>
    <xf numFmtId="0" fontId="18" fillId="0" borderId="94" xfId="0" applyFont="1" applyBorder="1" applyAlignment="1" applyProtection="1">
      <alignment horizontal="center" vertical="center" wrapText="1"/>
      <protection hidden="1"/>
    </xf>
    <xf numFmtId="0" fontId="4" fillId="0" borderId="95" xfId="0" applyFont="1" applyBorder="1" applyAlignment="1" applyProtection="1">
      <alignment horizontal="center" vertical="center" wrapText="1"/>
      <protection hidden="1"/>
    </xf>
    <xf numFmtId="0" fontId="4" fillId="0" borderId="96" xfId="0" applyFont="1" applyBorder="1" applyAlignment="1" applyProtection="1">
      <alignment horizontal="center" vertical="center" wrapText="1"/>
      <protection hidden="1"/>
    </xf>
    <xf numFmtId="0" fontId="4" fillId="0" borderId="97" xfId="0" applyFont="1" applyBorder="1" applyAlignment="1" applyProtection="1">
      <alignment horizontal="center" vertical="center" wrapText="1"/>
      <protection hidden="1"/>
    </xf>
    <xf numFmtId="0" fontId="7" fillId="0" borderId="98" xfId="0" applyFont="1" applyBorder="1" applyAlignment="1" applyProtection="1">
      <alignment horizontal="center" vertical="center"/>
      <protection hidden="1"/>
    </xf>
    <xf numFmtId="0" fontId="7" fillId="0" borderId="76" xfId="0" applyFont="1" applyBorder="1" applyAlignment="1" applyProtection="1">
      <alignment horizontal="center" vertical="center"/>
      <protection hidden="1"/>
    </xf>
    <xf numFmtId="0" fontId="7" fillId="0" borderId="99" xfId="0" applyFont="1" applyBorder="1" applyAlignment="1" applyProtection="1">
      <alignment horizontal="center" vertical="center"/>
      <protection hidden="1"/>
    </xf>
    <xf numFmtId="0" fontId="7" fillId="0" borderId="100" xfId="0" applyFont="1" applyBorder="1" applyAlignment="1" applyProtection="1">
      <alignment horizontal="center" vertical="center"/>
      <protection hidden="1"/>
    </xf>
    <xf numFmtId="0" fontId="7" fillId="0" borderId="101" xfId="0" applyFont="1" applyBorder="1" applyAlignment="1" applyProtection="1">
      <alignment horizontal="center" vertical="center"/>
      <protection hidden="1"/>
    </xf>
    <xf numFmtId="0" fontId="7" fillId="0" borderId="102" xfId="0" applyFont="1" applyBorder="1" applyAlignment="1" applyProtection="1">
      <alignment horizontal="center" vertical="center"/>
      <protection hidden="1"/>
    </xf>
    <xf numFmtId="0" fontId="7" fillId="2" borderId="103" xfId="0" applyFont="1" applyFill="1" applyBorder="1" applyAlignment="1" applyProtection="1">
      <alignment horizontal="center" vertical="center"/>
      <protection hidden="1"/>
    </xf>
    <xf numFmtId="0" fontId="7" fillId="2" borderId="104" xfId="0" applyFont="1" applyFill="1" applyBorder="1" applyAlignment="1" applyProtection="1">
      <alignment horizontal="center" vertical="center"/>
      <protection hidden="1"/>
    </xf>
    <xf numFmtId="0" fontId="7" fillId="2" borderId="105" xfId="0" applyFont="1" applyFill="1" applyBorder="1" applyAlignment="1" applyProtection="1">
      <alignment horizontal="center" vertical="center"/>
      <protection hidden="1"/>
    </xf>
    <xf numFmtId="0" fontId="31" fillId="0" borderId="106" xfId="0" applyFont="1" applyBorder="1" applyAlignment="1" applyProtection="1">
      <alignment horizontal="center" vertical="center" wrapText="1"/>
      <protection hidden="1"/>
    </xf>
    <xf numFmtId="0" fontId="31" fillId="0" borderId="107" xfId="0" applyFont="1" applyBorder="1" applyAlignment="1" applyProtection="1">
      <alignment horizontal="center" vertical="center" wrapText="1"/>
      <protection hidden="1"/>
    </xf>
    <xf numFmtId="0" fontId="31" fillId="0" borderId="108" xfId="0" applyFont="1" applyBorder="1" applyAlignment="1" applyProtection="1">
      <alignment horizontal="center" vertical="center" wrapText="1"/>
      <protection hidden="1"/>
    </xf>
    <xf numFmtId="0" fontId="2" fillId="0" borderId="0" xfId="0" applyFont="1" applyAlignment="1" applyProtection="1">
      <alignment horizontal="left" vertical="center"/>
      <protection hidden="1"/>
    </xf>
    <xf numFmtId="0" fontId="4" fillId="0" borderId="39" xfId="0" applyFont="1" applyBorder="1" applyAlignment="1" applyProtection="1">
      <alignment horizontal="left" vertical="center"/>
      <protection hidden="1"/>
    </xf>
    <xf numFmtId="0" fontId="4" fillId="0" borderId="12" xfId="0" applyFont="1" applyBorder="1" applyAlignment="1" applyProtection="1">
      <alignment horizontal="left" vertical="center"/>
      <protection hidden="1"/>
    </xf>
    <xf numFmtId="0" fontId="4" fillId="0" borderId="67" xfId="0" applyFont="1" applyBorder="1" applyAlignment="1" applyProtection="1">
      <alignment horizontal="left" vertical="center"/>
      <protection hidden="1"/>
    </xf>
    <xf numFmtId="0" fontId="31" fillId="0" borderId="111" xfId="0" applyFont="1" applyBorder="1" applyAlignment="1" applyProtection="1">
      <alignment horizontal="center" vertical="center" wrapText="1"/>
      <protection hidden="1"/>
    </xf>
    <xf numFmtId="0" fontId="31" fillId="0" borderId="112" xfId="0" applyFont="1" applyBorder="1" applyAlignment="1" applyProtection="1">
      <alignment horizontal="center" vertical="center" wrapText="1"/>
      <protection hidden="1"/>
    </xf>
    <xf numFmtId="0" fontId="31" fillId="0" borderId="113" xfId="0" applyFont="1" applyBorder="1" applyAlignment="1" applyProtection="1">
      <alignment horizontal="center" vertical="center" wrapText="1"/>
      <protection hidden="1"/>
    </xf>
    <xf numFmtId="0" fontId="4" fillId="0" borderId="38" xfId="0" applyFont="1" applyBorder="1" applyAlignment="1" applyProtection="1">
      <alignment horizontal="left" vertical="center"/>
      <protection hidden="1"/>
    </xf>
    <xf numFmtId="166" fontId="0" fillId="0" borderId="120" xfId="0" applyNumberFormat="1" applyBorder="1" applyAlignment="1" applyProtection="1">
      <alignment horizontal="right"/>
      <protection hidden="1"/>
    </xf>
    <xf numFmtId="166" fontId="0" fillId="0" borderId="59" xfId="0" applyNumberFormat="1" applyBorder="1" applyAlignment="1" applyProtection="1">
      <alignment horizontal="right"/>
      <protection hidden="1"/>
    </xf>
    <xf numFmtId="0" fontId="2" fillId="0" borderId="119" xfId="0" applyFont="1" applyBorder="1" applyAlignment="1" applyProtection="1">
      <alignment horizontal="center" vertical="center"/>
      <protection hidden="1"/>
    </xf>
    <xf numFmtId="0" fontId="2" fillId="0" borderId="60" xfId="0" applyFont="1" applyBorder="1" applyAlignment="1" applyProtection="1">
      <alignment horizontal="center" vertical="center"/>
      <protection hidden="1"/>
    </xf>
    <xf numFmtId="0" fontId="18" fillId="0" borderId="98" xfId="0" applyFont="1" applyBorder="1" applyAlignment="1" applyProtection="1">
      <alignment horizontal="center" vertical="center" wrapText="1"/>
      <protection hidden="1"/>
    </xf>
    <xf numFmtId="0" fontId="18" fillId="0" borderId="24" xfId="0" applyFont="1" applyBorder="1" applyAlignment="1" applyProtection="1">
      <alignment horizontal="center" vertical="center" wrapText="1"/>
      <protection hidden="1"/>
    </xf>
    <xf numFmtId="0" fontId="18" fillId="0" borderId="114" xfId="0" applyFont="1" applyBorder="1" applyAlignment="1" applyProtection="1">
      <alignment horizontal="center" vertical="center" wrapText="1"/>
      <protection hidden="1"/>
    </xf>
    <xf numFmtId="0" fontId="2" fillId="0" borderId="0" xfId="0" applyFont="1" applyBorder="1" applyAlignment="1" applyProtection="1">
      <alignment horizontal="left" vertical="center"/>
      <protection hidden="1"/>
    </xf>
    <xf numFmtId="0" fontId="18" fillId="0" borderId="60" xfId="0" applyFont="1" applyBorder="1" applyAlignment="1" applyProtection="1">
      <alignment horizontal="center"/>
      <protection hidden="1"/>
    </xf>
    <xf numFmtId="0" fontId="18" fillId="0" borderId="115" xfId="0" applyFont="1" applyBorder="1" applyAlignment="1" applyProtection="1">
      <alignment horizontal="center"/>
      <protection hidden="1"/>
    </xf>
    <xf numFmtId="0" fontId="2" fillId="0" borderId="59" xfId="0" applyFont="1" applyBorder="1" applyAlignment="1" applyProtection="1">
      <alignment horizontal="center"/>
      <protection hidden="1"/>
    </xf>
    <xf numFmtId="0" fontId="2" fillId="0" borderId="116" xfId="0" applyFont="1" applyBorder="1" applyAlignment="1" applyProtection="1">
      <alignment horizontal="center"/>
      <protection hidden="1"/>
    </xf>
    <xf numFmtId="0" fontId="18" fillId="0" borderId="42" xfId="0" applyFont="1" applyBorder="1" applyAlignment="1" applyProtection="1">
      <alignment horizontal="left" vertical="center" wrapText="1"/>
      <protection hidden="1"/>
    </xf>
    <xf numFmtId="0" fontId="18" fillId="0" borderId="82" xfId="0" applyFont="1" applyBorder="1" applyAlignment="1" applyProtection="1">
      <alignment horizontal="left" vertical="center" wrapText="1"/>
      <protection hidden="1"/>
    </xf>
    <xf numFmtId="0" fontId="2" fillId="0" borderId="18" xfId="0" applyFont="1" applyBorder="1" applyAlignment="1" applyProtection="1">
      <alignment horizontal="center" vertical="center"/>
      <protection hidden="1"/>
    </xf>
    <xf numFmtId="0" fontId="2" fillId="0" borderId="19" xfId="0" applyFont="1" applyBorder="1" applyAlignment="1" applyProtection="1">
      <alignment horizontal="center" vertical="center"/>
      <protection hidden="1"/>
    </xf>
    <xf numFmtId="0" fontId="33" fillId="0" borderId="117" xfId="0" applyFont="1" applyBorder="1" applyAlignment="1" applyProtection="1">
      <alignment horizontal="right" vertical="center"/>
      <protection hidden="1"/>
    </xf>
    <xf numFmtId="0" fontId="34" fillId="0" borderId="118" xfId="0" applyFont="1" applyBorder="1" applyAlignment="1" applyProtection="1">
      <alignment horizontal="right" vertical="center"/>
      <protection hidden="1"/>
    </xf>
    <xf numFmtId="0" fontId="4" fillId="0" borderId="17" xfId="0" applyFont="1" applyBorder="1" applyAlignment="1" applyProtection="1">
      <alignment horizontal="right" vertical="center"/>
      <protection hidden="1"/>
    </xf>
    <xf numFmtId="0" fontId="4" fillId="0" borderId="38" xfId="0" applyFont="1" applyBorder="1" applyAlignment="1" applyProtection="1">
      <alignment horizontal="right" vertical="center"/>
      <protection hidden="1"/>
    </xf>
    <xf numFmtId="0" fontId="4" fillId="0" borderId="30" xfId="0" applyFont="1" applyBorder="1" applyAlignment="1" applyProtection="1">
      <alignment horizontal="center" vertical="center"/>
      <protection hidden="1"/>
    </xf>
    <xf numFmtId="0" fontId="4" fillId="0" borderId="43" xfId="0" applyFont="1" applyBorder="1" applyAlignment="1" applyProtection="1">
      <alignment horizontal="center" vertical="center"/>
      <protection hidden="1"/>
    </xf>
    <xf numFmtId="164" fontId="9" fillId="0" borderId="121" xfId="0" applyNumberFormat="1" applyFont="1" applyBorder="1" applyAlignment="1" applyProtection="1">
      <alignment horizontal="center" vertical="center"/>
      <protection hidden="1"/>
    </xf>
    <xf numFmtId="164" fontId="9" fillId="0" borderId="122" xfId="0" applyNumberFormat="1" applyFont="1" applyBorder="1" applyAlignment="1" applyProtection="1">
      <alignment horizontal="center" vertical="center"/>
      <protection hidden="1"/>
    </xf>
    <xf numFmtId="166" fontId="7" fillId="0" borderId="19" xfId="0" applyNumberFormat="1" applyFont="1" applyFill="1" applyBorder="1" applyAlignment="1" applyProtection="1">
      <alignment horizontal="center"/>
      <protection hidden="1"/>
    </xf>
    <xf numFmtId="0" fontId="7" fillId="0" borderId="38" xfId="0" applyFont="1" applyBorder="1" applyAlignment="1" applyProtection="1">
      <alignment horizontal="center" vertical="center"/>
      <protection hidden="1"/>
    </xf>
    <xf numFmtId="0" fontId="4" fillId="0" borderId="38" xfId="0" applyFont="1" applyBorder="1" applyAlignment="1" applyProtection="1">
      <alignment horizontal="center" vertical="center" wrapText="1"/>
      <protection hidden="1"/>
    </xf>
    <xf numFmtId="0" fontId="0" fillId="0" borderId="38" xfId="0" applyBorder="1" applyAlignment="1" applyProtection="1">
      <alignment horizontal="center" vertical="center" wrapText="1"/>
      <protection hidden="1"/>
    </xf>
    <xf numFmtId="0" fontId="2" fillId="0" borderId="123" xfId="0" applyFont="1" applyBorder="1" applyAlignment="1" applyProtection="1">
      <alignment horizontal="center" vertical="center"/>
      <protection hidden="1"/>
    </xf>
    <xf numFmtId="0" fontId="0" fillId="0" borderId="101" xfId="0" applyFont="1" applyBorder="1" applyAlignment="1" applyProtection="1">
      <alignment horizontal="center" vertical="center"/>
      <protection hidden="1"/>
    </xf>
    <xf numFmtId="166" fontId="7" fillId="0" borderId="109" xfId="0" applyNumberFormat="1" applyFont="1" applyFill="1" applyBorder="1" applyAlignment="1" applyProtection="1">
      <alignment horizontal="center"/>
      <protection hidden="1"/>
    </xf>
    <xf numFmtId="166" fontId="7" fillId="0" borderId="31" xfId="0" applyNumberFormat="1" applyFont="1" applyFill="1" applyBorder="1" applyAlignment="1" applyProtection="1">
      <alignment horizontal="center"/>
      <protection hidden="1"/>
    </xf>
    <xf numFmtId="166" fontId="7" fillId="0" borderId="110" xfId="0" applyNumberFormat="1" applyFont="1" applyFill="1" applyBorder="1" applyAlignment="1" applyProtection="1">
      <alignment horizontal="center"/>
      <protection hidden="1"/>
    </xf>
    <xf numFmtId="0" fontId="7" fillId="0" borderId="75" xfId="0" applyFont="1" applyBorder="1" applyAlignment="1" applyProtection="1">
      <alignment horizontal="center" vertical="center"/>
      <protection hidden="1"/>
    </xf>
    <xf numFmtId="0" fontId="18" fillId="0" borderId="81" xfId="0" applyFont="1" applyBorder="1" applyAlignment="1" applyProtection="1">
      <alignment horizontal="left" vertical="top" wrapText="1"/>
      <protection hidden="1"/>
    </xf>
    <xf numFmtId="0" fontId="18" fillId="0" borderId="82" xfId="0" applyFont="1" applyBorder="1" applyAlignment="1" applyProtection="1">
      <alignment horizontal="left" vertical="top" wrapText="1"/>
      <protection hidden="1"/>
    </xf>
    <xf numFmtId="0" fontId="2" fillId="0" borderId="42" xfId="0" applyFont="1" applyBorder="1" applyAlignment="1" applyProtection="1">
      <alignment horizontal="center" vertical="center" wrapText="1"/>
      <protection hidden="1"/>
    </xf>
    <xf numFmtId="0" fontId="4" fillId="0" borderId="82" xfId="0" applyFont="1" applyBorder="1" applyAlignment="1" applyProtection="1">
      <alignment horizontal="center" vertical="center" wrapText="1"/>
      <protection hidden="1"/>
    </xf>
    <xf numFmtId="0" fontId="0" fillId="0" borderId="120" xfId="0" applyBorder="1" applyAlignment="1" applyProtection="1">
      <alignment horizontal="right"/>
      <protection hidden="1"/>
    </xf>
    <xf numFmtId="0" fontId="0" fillId="0" borderId="59" xfId="0" applyBorder="1" applyAlignment="1" applyProtection="1">
      <alignment horizontal="right"/>
      <protection hidden="1"/>
    </xf>
    <xf numFmtId="0" fontId="2" fillId="0" borderId="60" xfId="0" applyFont="1" applyBorder="1" applyAlignment="1" applyProtection="1">
      <alignment horizontal="center"/>
      <protection hidden="1"/>
    </xf>
    <xf numFmtId="0" fontId="2" fillId="0" borderId="115" xfId="0" applyFont="1" applyBorder="1" applyAlignment="1" applyProtection="1">
      <alignment horizontal="center"/>
      <protection hidden="1"/>
    </xf>
    <xf numFmtId="0" fontId="10" fillId="0" borderId="18" xfId="0" applyFont="1" applyBorder="1" applyAlignment="1" applyProtection="1">
      <alignment horizontal="center" vertical="center"/>
      <protection hidden="1"/>
    </xf>
    <xf numFmtId="0" fontId="10" fillId="0" borderId="19" xfId="0" applyFont="1" applyBorder="1" applyAlignment="1" applyProtection="1">
      <alignment horizontal="center" vertical="center"/>
      <protection hidden="1"/>
    </xf>
    <xf numFmtId="0" fontId="7" fillId="0" borderId="33" xfId="0" applyFont="1" applyFill="1" applyBorder="1" applyAlignment="1" applyProtection="1">
      <alignment horizontal="center"/>
      <protection locked="0" hidden="1"/>
    </xf>
    <xf numFmtId="0" fontId="7" fillId="0" borderId="34" xfId="0" applyFont="1" applyFill="1" applyBorder="1" applyAlignment="1" applyProtection="1">
      <alignment horizontal="center"/>
      <protection locked="0" hidden="1"/>
    </xf>
    <xf numFmtId="0" fontId="14" fillId="0" borderId="0" xfId="0" applyFont="1" applyFill="1" applyBorder="1" applyAlignment="1" applyProtection="1">
      <alignment horizontal="left"/>
      <protection hidden="1"/>
    </xf>
    <xf numFmtId="164" fontId="7" fillId="0" borderId="19" xfId="0" applyNumberFormat="1" applyFont="1" applyFill="1" applyBorder="1" applyAlignment="1" applyProtection="1">
      <alignment horizontal="right"/>
      <protection hidden="1"/>
    </xf>
    <xf numFmtId="0" fontId="14" fillId="0" borderId="0" xfId="0" applyFont="1" applyFill="1" applyBorder="1" applyAlignment="1" applyProtection="1">
      <alignment horizontal="right"/>
      <protection hidden="1"/>
    </xf>
    <xf numFmtId="0" fontId="13" fillId="0" borderId="0" xfId="0" applyFont="1" applyFill="1" applyBorder="1" applyAlignment="1" applyProtection="1">
      <alignment horizontal="right"/>
      <protection hidden="1"/>
    </xf>
    <xf numFmtId="0" fontId="14" fillId="0" borderId="33" xfId="0" applyFont="1" applyFill="1" applyBorder="1" applyAlignment="1" applyProtection="1">
      <alignment vertical="center"/>
      <protection locked="0" hidden="1"/>
    </xf>
    <xf numFmtId="164" fontId="14" fillId="0" borderId="33" xfId="0" applyNumberFormat="1" applyFont="1" applyFill="1" applyBorder="1" applyAlignment="1" applyProtection="1">
      <alignment horizontal="right"/>
      <protection hidden="1"/>
    </xf>
    <xf numFmtId="0" fontId="7" fillId="0" borderId="19" xfId="0" applyFont="1" applyFill="1" applyBorder="1" applyAlignment="1" applyProtection="1">
      <alignment horizontal="right"/>
      <protection hidden="1"/>
    </xf>
    <xf numFmtId="0" fontId="14" fillId="0" borderId="0" xfId="0" applyFont="1" applyFill="1" applyBorder="1" applyAlignment="1" applyProtection="1">
      <alignment horizontal="left" vertical="center"/>
      <protection hidden="1"/>
    </xf>
    <xf numFmtId="0" fontId="14" fillId="0" borderId="76" xfId="0" applyFont="1" applyFill="1" applyBorder="1" applyAlignment="1" applyProtection="1">
      <alignment horizontal="left"/>
      <protection hidden="1"/>
    </xf>
    <xf numFmtId="0" fontId="29" fillId="0" borderId="0" xfId="0" applyFont="1" applyAlignment="1" applyProtection="1">
      <alignment horizontal="center"/>
      <protection hidden="1"/>
    </xf>
    <xf numFmtId="167" fontId="15" fillId="0" borderId="0" xfId="0" applyNumberFormat="1" applyFont="1" applyBorder="1" applyAlignment="1" applyProtection="1">
      <alignment horizontal="center"/>
      <protection hidden="1"/>
    </xf>
    <xf numFmtId="0" fontId="2" fillId="0" borderId="0" xfId="0" applyFont="1" applyBorder="1" applyAlignment="1" applyProtection="1">
      <alignment horizontal="center" vertical="top"/>
      <protection hidden="1"/>
    </xf>
    <xf numFmtId="0" fontId="0" fillId="0" borderId="0" xfId="0" applyAlignment="1">
      <alignment horizontal="center" vertical="center" wrapText="1"/>
    </xf>
    <xf numFmtId="0" fontId="16" fillId="0" borderId="0" xfId="0" applyFont="1" applyBorder="1" applyAlignment="1" applyProtection="1">
      <alignment horizontal="center"/>
      <protection hidden="1"/>
    </xf>
    <xf numFmtId="0" fontId="16" fillId="0" borderId="33" xfId="0" applyFont="1" applyBorder="1" applyAlignment="1" applyProtection="1">
      <alignment horizontal="center"/>
      <protection hidden="1"/>
    </xf>
    <xf numFmtId="0" fontId="14" fillId="0" borderId="0" xfId="0" applyFont="1" applyFill="1" applyAlignment="1" applyProtection="1">
      <alignment horizontal="right"/>
      <protection hidden="1"/>
    </xf>
    <xf numFmtId="0" fontId="13" fillId="0" borderId="0" xfId="0" applyFont="1" applyFill="1" applyAlignment="1" applyProtection="1">
      <alignment horizontal="right"/>
      <protection hidden="1"/>
    </xf>
    <xf numFmtId="164" fontId="13" fillId="0" borderId="33" xfId="0" applyNumberFormat="1" applyFont="1" applyFill="1" applyBorder="1" applyAlignment="1" applyProtection="1">
      <alignment horizontal="right"/>
      <protection hidden="1"/>
    </xf>
    <xf numFmtId="164" fontId="14" fillId="0" borderId="0" xfId="0" applyNumberFormat="1" applyFont="1" applyFill="1" applyBorder="1" applyAlignment="1" applyProtection="1">
      <alignment horizontal="right"/>
      <protection hidden="1"/>
    </xf>
    <xf numFmtId="164" fontId="13" fillId="0" borderId="0" xfId="0" applyNumberFormat="1" applyFont="1" applyFill="1" applyBorder="1" applyAlignment="1" applyProtection="1">
      <alignment horizontal="right"/>
      <protection hidden="1"/>
    </xf>
    <xf numFmtId="0" fontId="3" fillId="0" borderId="0" xfId="0" applyFont="1" applyFill="1" applyBorder="1" applyAlignment="1" applyProtection="1">
      <alignment horizontal="center"/>
      <protection hidden="1"/>
    </xf>
    <xf numFmtId="0" fontId="7" fillId="0" borderId="33" xfId="0" applyFont="1" applyFill="1" applyBorder="1" applyAlignment="1" applyProtection="1">
      <alignment horizontal="center"/>
      <protection hidden="1"/>
    </xf>
    <xf numFmtId="0" fontId="7" fillId="0" borderId="0" xfId="0" applyFont="1" applyFill="1" applyAlignment="1" applyProtection="1">
      <alignment horizontal="left"/>
      <protection hidden="1"/>
    </xf>
    <xf numFmtId="0" fontId="5" fillId="0" borderId="19" xfId="0" applyFont="1" applyFill="1" applyBorder="1" applyAlignment="1" applyProtection="1">
      <alignment horizontal="left"/>
      <protection hidden="1"/>
    </xf>
    <xf numFmtId="0" fontId="0" fillId="0" borderId="19" xfId="0" applyFill="1" applyBorder="1" applyAlignment="1" applyProtection="1">
      <alignment horizontal="left"/>
      <protection hidden="1"/>
    </xf>
    <xf numFmtId="0" fontId="0" fillId="0" borderId="33" xfId="0" applyFill="1" applyBorder="1" applyAlignment="1" applyProtection="1">
      <alignment horizontal="center"/>
      <protection hidden="1"/>
    </xf>
    <xf numFmtId="0" fontId="2" fillId="0" borderId="0" xfId="0" applyFont="1" applyFill="1" applyBorder="1" applyAlignment="1" applyProtection="1">
      <alignment horizontal="center"/>
      <protection hidden="1"/>
    </xf>
    <xf numFmtId="0" fontId="0" fillId="0" borderId="0" xfId="0" applyFill="1" applyAlignment="1" applyProtection="1">
      <alignment horizontal="center"/>
      <protection hidden="1"/>
    </xf>
    <xf numFmtId="166" fontId="13" fillId="0" borderId="0" xfId="0" applyNumberFormat="1" applyFont="1" applyFill="1" applyBorder="1" applyAlignment="1" applyProtection="1">
      <alignment horizontal="center"/>
      <protection locked="0" hidden="1"/>
    </xf>
    <xf numFmtId="166" fontId="13" fillId="0" borderId="33" xfId="0" applyNumberFormat="1" applyFont="1" applyFill="1" applyBorder="1" applyAlignment="1" applyProtection="1">
      <alignment horizontal="center"/>
      <protection locked="0" hidden="1"/>
    </xf>
    <xf numFmtId="0" fontId="2" fillId="0" borderId="124" xfId="0" applyFont="1" applyFill="1" applyBorder="1" applyAlignment="1" applyProtection="1">
      <alignment horizontal="center"/>
      <protection hidden="1"/>
    </xf>
    <xf numFmtId="0" fontId="2" fillId="0" borderId="33" xfId="0" applyFont="1" applyFill="1" applyBorder="1" applyAlignment="1" applyProtection="1">
      <alignment horizontal="center"/>
      <protection hidden="1"/>
    </xf>
    <xf numFmtId="0" fontId="7" fillId="0" borderId="0" xfId="0" applyFont="1" applyFill="1" applyBorder="1" applyAlignment="1" applyProtection="1">
      <alignment horizontal="left"/>
      <protection hidden="1"/>
    </xf>
  </cellXfs>
  <cellStyles count="1">
    <cellStyle name="Standard" xfId="0" builtinId="0"/>
  </cellStyles>
  <dxfs count="12">
    <dxf>
      <font>
        <b/>
        <i val="0"/>
        <condense val="0"/>
        <extend val="0"/>
        <color indexed="9"/>
      </font>
      <fill>
        <patternFill>
          <bgColor indexed="1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b val="0"/>
        <i val="0"/>
        <u val="none"/>
        <color theme="0"/>
      </font>
      <fill>
        <patternFill patternType="none">
          <bgColor auto="1"/>
        </patternFill>
      </fill>
    </dxf>
    <dxf>
      <font>
        <color theme="0"/>
      </font>
      <fill>
        <patternFill>
          <bgColor rgb="FFFF0000"/>
        </patternFill>
      </fill>
    </dxf>
    <dxf>
      <font>
        <color theme="0"/>
      </font>
      <fill>
        <patternFill>
          <bgColor rgb="FFFF0000"/>
        </patternFill>
      </fill>
    </dxf>
    <dxf>
      <font>
        <color theme="0"/>
      </font>
    </dxf>
    <dxf>
      <font>
        <color theme="0"/>
      </font>
    </dxf>
    <dxf>
      <font>
        <color theme="0"/>
      </font>
    </dxf>
    <dxf>
      <font>
        <color theme="0"/>
      </font>
    </dxf>
    <dxf>
      <font>
        <color theme="0"/>
      </fon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123825</xdr:colOff>
          <xdr:row>26</xdr:row>
          <xdr:rowOff>9525</xdr:rowOff>
        </xdr:from>
        <xdr:to>
          <xdr:col>4</xdr:col>
          <xdr:colOff>190500</xdr:colOff>
          <xdr:row>27</xdr:row>
          <xdr:rowOff>28575</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200-000001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Tahoma"/>
                  <a:ea typeface="Tahoma"/>
                  <a:cs typeface="Tahoma"/>
                </a:rPr>
                <a:t>nein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123825</xdr:colOff>
          <xdr:row>26</xdr:row>
          <xdr:rowOff>9525</xdr:rowOff>
        </xdr:from>
        <xdr:to>
          <xdr:col>5</xdr:col>
          <xdr:colOff>190500</xdr:colOff>
          <xdr:row>27</xdr:row>
          <xdr:rowOff>28575</xdr:rowOff>
        </xdr:to>
        <xdr:sp macro="" textlink="">
          <xdr:nvSpPr>
            <xdr:cNvPr id="2050" name="Check Box 2" hidden="1">
              <a:extLst>
                <a:ext uri="{63B3BB69-23CF-44E3-9099-C40C66FF867C}">
                  <a14:compatExt spid="_x0000_s2050"/>
                </a:ext>
                <a:ext uri="{FF2B5EF4-FFF2-40B4-BE49-F238E27FC236}">
                  <a16:creationId xmlns:a16="http://schemas.microsoft.com/office/drawing/2014/main" id="{00000000-0008-0000-0200-000002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Tahoma"/>
                  <a:ea typeface="Tahoma"/>
                  <a:cs typeface="Tahoma"/>
                </a:rPr>
                <a:t>ja</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123825</xdr:colOff>
          <xdr:row>26</xdr:row>
          <xdr:rowOff>9525</xdr:rowOff>
        </xdr:from>
        <xdr:to>
          <xdr:col>4</xdr:col>
          <xdr:colOff>190500</xdr:colOff>
          <xdr:row>27</xdr:row>
          <xdr:rowOff>28575</xdr:rowOff>
        </xdr:to>
        <xdr:sp macro="" textlink="">
          <xdr:nvSpPr>
            <xdr:cNvPr id="11265" name="Check Box 1" hidden="1">
              <a:extLst>
                <a:ext uri="{63B3BB69-23CF-44E3-9099-C40C66FF867C}">
                  <a14:compatExt spid="_x0000_s11265"/>
                </a:ext>
                <a:ext uri="{FF2B5EF4-FFF2-40B4-BE49-F238E27FC236}">
                  <a16:creationId xmlns:a16="http://schemas.microsoft.com/office/drawing/2014/main" id="{00000000-0008-0000-0300-0000012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Tahoma"/>
                  <a:ea typeface="Tahoma"/>
                  <a:cs typeface="Tahoma"/>
                </a:rPr>
                <a:t>nein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123825</xdr:colOff>
          <xdr:row>26</xdr:row>
          <xdr:rowOff>9525</xdr:rowOff>
        </xdr:from>
        <xdr:to>
          <xdr:col>5</xdr:col>
          <xdr:colOff>190500</xdr:colOff>
          <xdr:row>27</xdr:row>
          <xdr:rowOff>28575</xdr:rowOff>
        </xdr:to>
        <xdr:sp macro="" textlink="">
          <xdr:nvSpPr>
            <xdr:cNvPr id="11266" name="Check Box 2" hidden="1">
              <a:extLst>
                <a:ext uri="{63B3BB69-23CF-44E3-9099-C40C66FF867C}">
                  <a14:compatExt spid="_x0000_s11266"/>
                </a:ext>
                <a:ext uri="{FF2B5EF4-FFF2-40B4-BE49-F238E27FC236}">
                  <a16:creationId xmlns:a16="http://schemas.microsoft.com/office/drawing/2014/main" id="{00000000-0008-0000-0300-0000022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Tahoma"/>
                  <a:ea typeface="Tahoma"/>
                  <a:cs typeface="Tahoma"/>
                </a:rPr>
                <a:t>ja</a:t>
              </a:r>
            </a:p>
          </xdr:txBody>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123825</xdr:colOff>
          <xdr:row>26</xdr:row>
          <xdr:rowOff>9525</xdr:rowOff>
        </xdr:from>
        <xdr:to>
          <xdr:col>4</xdr:col>
          <xdr:colOff>190500</xdr:colOff>
          <xdr:row>27</xdr:row>
          <xdr:rowOff>28575</xdr:rowOff>
        </xdr:to>
        <xdr:sp macro="" textlink="">
          <xdr:nvSpPr>
            <xdr:cNvPr id="12289" name="Check Box 1" hidden="1">
              <a:extLst>
                <a:ext uri="{63B3BB69-23CF-44E3-9099-C40C66FF867C}">
                  <a14:compatExt spid="_x0000_s12289"/>
                </a:ext>
                <a:ext uri="{FF2B5EF4-FFF2-40B4-BE49-F238E27FC236}">
                  <a16:creationId xmlns:a16="http://schemas.microsoft.com/office/drawing/2014/main" id="{00000000-0008-0000-0400-000001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Tahoma"/>
                  <a:ea typeface="Tahoma"/>
                  <a:cs typeface="Tahoma"/>
                </a:rPr>
                <a:t>nein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123825</xdr:colOff>
          <xdr:row>26</xdr:row>
          <xdr:rowOff>9525</xdr:rowOff>
        </xdr:from>
        <xdr:to>
          <xdr:col>5</xdr:col>
          <xdr:colOff>190500</xdr:colOff>
          <xdr:row>27</xdr:row>
          <xdr:rowOff>28575</xdr:rowOff>
        </xdr:to>
        <xdr:sp macro="" textlink="">
          <xdr:nvSpPr>
            <xdr:cNvPr id="12290" name="Check Box 2" hidden="1">
              <a:extLst>
                <a:ext uri="{63B3BB69-23CF-44E3-9099-C40C66FF867C}">
                  <a14:compatExt spid="_x0000_s12290"/>
                </a:ext>
                <a:ext uri="{FF2B5EF4-FFF2-40B4-BE49-F238E27FC236}">
                  <a16:creationId xmlns:a16="http://schemas.microsoft.com/office/drawing/2014/main" id="{00000000-0008-0000-0400-000002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Tahoma"/>
                  <a:ea typeface="Tahoma"/>
                  <a:cs typeface="Tahoma"/>
                </a:rPr>
                <a:t>ja</a:t>
              </a:r>
            </a:p>
          </xdr:txBody>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7</xdr:col>
          <xdr:colOff>66675</xdr:colOff>
          <xdr:row>28</xdr:row>
          <xdr:rowOff>28575</xdr:rowOff>
        </xdr:from>
        <xdr:to>
          <xdr:col>8</xdr:col>
          <xdr:colOff>47625</xdr:colOff>
          <xdr:row>29</xdr:row>
          <xdr:rowOff>47625</xdr:rowOff>
        </xdr:to>
        <xdr:sp macro="" textlink="">
          <xdr:nvSpPr>
            <xdr:cNvPr id="7169" name="Check Box 1" hidden="1">
              <a:extLst>
                <a:ext uri="{63B3BB69-23CF-44E3-9099-C40C66FF867C}">
                  <a14:compatExt spid="_x0000_s7169"/>
                </a:ext>
                <a:ext uri="{FF2B5EF4-FFF2-40B4-BE49-F238E27FC236}">
                  <a16:creationId xmlns:a16="http://schemas.microsoft.com/office/drawing/2014/main" id="{00000000-0008-0000-0500-0000011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Tahoma"/>
                  <a:ea typeface="Tahoma"/>
                  <a:cs typeface="Tahoma"/>
                </a:rPr>
                <a:t>ja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104775</xdr:colOff>
          <xdr:row>28</xdr:row>
          <xdr:rowOff>28575</xdr:rowOff>
        </xdr:from>
        <xdr:to>
          <xdr:col>8</xdr:col>
          <xdr:colOff>619125</xdr:colOff>
          <xdr:row>29</xdr:row>
          <xdr:rowOff>85725</xdr:rowOff>
        </xdr:to>
        <xdr:sp macro="" textlink="">
          <xdr:nvSpPr>
            <xdr:cNvPr id="7170" name="Check Box 2" hidden="1">
              <a:extLst>
                <a:ext uri="{63B3BB69-23CF-44E3-9099-C40C66FF867C}">
                  <a14:compatExt spid="_x0000_s7170"/>
                </a:ext>
                <a:ext uri="{FF2B5EF4-FFF2-40B4-BE49-F238E27FC236}">
                  <a16:creationId xmlns:a16="http://schemas.microsoft.com/office/drawing/2014/main" id="{00000000-0008-0000-0500-0000021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Tahoma"/>
                  <a:ea typeface="Tahoma"/>
                  <a:cs typeface="Tahoma"/>
                </a:rPr>
                <a:t>nein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504825</xdr:colOff>
          <xdr:row>30</xdr:row>
          <xdr:rowOff>0</xdr:rowOff>
        </xdr:from>
        <xdr:to>
          <xdr:col>5</xdr:col>
          <xdr:colOff>847725</xdr:colOff>
          <xdr:row>31</xdr:row>
          <xdr:rowOff>28575</xdr:rowOff>
        </xdr:to>
        <xdr:sp macro="" textlink="">
          <xdr:nvSpPr>
            <xdr:cNvPr id="7171" name="Check Box 3" hidden="1">
              <a:extLst>
                <a:ext uri="{63B3BB69-23CF-44E3-9099-C40C66FF867C}">
                  <a14:compatExt spid="_x0000_s7171"/>
                </a:ext>
                <a:ext uri="{FF2B5EF4-FFF2-40B4-BE49-F238E27FC236}">
                  <a16:creationId xmlns:a16="http://schemas.microsoft.com/office/drawing/2014/main" id="{00000000-0008-0000-0500-0000031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Tahoma"/>
                  <a:ea typeface="Tahoma"/>
                  <a:cs typeface="Tahoma"/>
                </a:rPr>
                <a:t>ja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66675</xdr:colOff>
          <xdr:row>30</xdr:row>
          <xdr:rowOff>9525</xdr:rowOff>
        </xdr:from>
        <xdr:to>
          <xdr:col>8</xdr:col>
          <xdr:colOff>85725</xdr:colOff>
          <xdr:row>31</xdr:row>
          <xdr:rowOff>47625</xdr:rowOff>
        </xdr:to>
        <xdr:sp macro="" textlink="">
          <xdr:nvSpPr>
            <xdr:cNvPr id="7172" name="Check Box 4" hidden="1">
              <a:extLst>
                <a:ext uri="{63B3BB69-23CF-44E3-9099-C40C66FF867C}">
                  <a14:compatExt spid="_x0000_s7172"/>
                </a:ext>
                <a:ext uri="{FF2B5EF4-FFF2-40B4-BE49-F238E27FC236}">
                  <a16:creationId xmlns:a16="http://schemas.microsoft.com/office/drawing/2014/main" id="{00000000-0008-0000-0500-0000041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Tahoma"/>
                  <a:ea typeface="Tahoma"/>
                  <a:cs typeface="Tahoma"/>
                </a:rPr>
                <a:t>nein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114300</xdr:colOff>
          <xdr:row>30</xdr:row>
          <xdr:rowOff>9525</xdr:rowOff>
        </xdr:from>
        <xdr:to>
          <xdr:col>8</xdr:col>
          <xdr:colOff>714375</xdr:colOff>
          <xdr:row>31</xdr:row>
          <xdr:rowOff>38100</xdr:rowOff>
        </xdr:to>
        <xdr:sp macro="" textlink="">
          <xdr:nvSpPr>
            <xdr:cNvPr id="7174" name="Check Box 6" hidden="1">
              <a:extLst>
                <a:ext uri="{63B3BB69-23CF-44E3-9099-C40C66FF867C}">
                  <a14:compatExt spid="_x0000_s7174"/>
                </a:ext>
                <a:ext uri="{FF2B5EF4-FFF2-40B4-BE49-F238E27FC236}">
                  <a16:creationId xmlns:a16="http://schemas.microsoft.com/office/drawing/2014/main" id="{00000000-0008-0000-0500-0000061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Tahoma"/>
                  <a:ea typeface="Tahoma"/>
                  <a:cs typeface="Tahoma"/>
                </a:rPr>
                <a:t>entfällt</a:t>
              </a:r>
            </a:p>
          </xdr:txBody>
        </xdr:sp>
        <xdr:clientData/>
      </xdr:twoCellAnchor>
    </mc:Choice>
    <mc:Fallback/>
  </mc:AlternateContent>
</xdr:wsDr>
</file>

<file path=xl/theme/theme1.xml><?xml version="1.0" encoding="utf-8"?>
<a:theme xmlns:a="http://schemas.openxmlformats.org/drawingml/2006/main" name="Office-Design">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omments" Target="../comments2.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omments" Target="../comments3.xml"/><Relationship Id="rId5" Type="http://schemas.openxmlformats.org/officeDocument/2006/relationships/ctrlProp" Target="../ctrlProps/ctrlProp4.xml"/><Relationship Id="rId4" Type="http://schemas.openxmlformats.org/officeDocument/2006/relationships/ctrlProp" Target="../ctrlProps/ctrlProp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3.xml"/><Relationship Id="rId1" Type="http://schemas.openxmlformats.org/officeDocument/2006/relationships/printerSettings" Target="../printerSettings/printerSettings3.bin"/><Relationship Id="rId6" Type="http://schemas.openxmlformats.org/officeDocument/2006/relationships/comments" Target="../comments4.xml"/><Relationship Id="rId5" Type="http://schemas.openxmlformats.org/officeDocument/2006/relationships/ctrlProp" Target="../ctrlProps/ctrlProp6.xml"/><Relationship Id="rId4" Type="http://schemas.openxmlformats.org/officeDocument/2006/relationships/ctrlProp" Target="../ctrlProps/ctrlProp5.xml"/></Relationships>
</file>

<file path=xl/worksheets/_rels/sheet6.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5.vml"/><Relationship Id="rId7" Type="http://schemas.openxmlformats.org/officeDocument/2006/relationships/ctrlProp" Target="../ctrlProps/ctrlProp10.xml"/><Relationship Id="rId2" Type="http://schemas.openxmlformats.org/officeDocument/2006/relationships/drawing" Target="../drawings/drawing4.xml"/><Relationship Id="rId1" Type="http://schemas.openxmlformats.org/officeDocument/2006/relationships/printerSettings" Target="../printerSettings/printerSettings4.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13"/>
  </sheetPr>
  <dimension ref="A1:W34"/>
  <sheetViews>
    <sheetView showGridLines="0" showRowColHeaders="0" showZeros="0" zoomScale="150" zoomScaleNormal="150" zoomScalePageLayoutView="150" workbookViewId="0">
      <selection activeCell="Q18" sqref="Q18:Q22"/>
    </sheetView>
  </sheetViews>
  <sheetFormatPr baseColWidth="10" defaultRowHeight="12.75" x14ac:dyDescent="0.2"/>
  <cols>
    <col min="1" max="1" width="2.7109375" customWidth="1"/>
    <col min="2" max="2" width="25.28515625" customWidth="1"/>
    <col min="3" max="3" width="7.42578125" customWidth="1"/>
    <col min="4" max="4" width="0.85546875" customWidth="1"/>
    <col min="8" max="8" width="3.85546875" customWidth="1"/>
    <col min="9" max="9" width="13.85546875" customWidth="1"/>
    <col min="10" max="10" width="0.85546875" customWidth="1"/>
    <col min="12" max="12" width="4.7109375" customWidth="1"/>
    <col min="13" max="13" width="15.85546875" customWidth="1"/>
    <col min="14" max="14" width="0.85546875" customWidth="1"/>
    <col min="15" max="15" width="3.7109375" customWidth="1"/>
    <col min="16" max="16" width="25.140625" customWidth="1"/>
    <col min="17" max="17" width="34.42578125" customWidth="1"/>
  </cols>
  <sheetData>
    <row r="1" spans="1:23" ht="23.25" x14ac:dyDescent="0.2">
      <c r="A1" s="278" t="s">
        <v>22</v>
      </c>
      <c r="B1" s="278"/>
      <c r="C1" s="278"/>
      <c r="D1" s="278"/>
      <c r="E1" s="278"/>
      <c r="F1" s="278"/>
      <c r="G1" s="278"/>
      <c r="H1" s="278"/>
      <c r="I1" s="278"/>
      <c r="J1" s="278"/>
      <c r="K1" s="278"/>
      <c r="L1" s="278"/>
      <c r="M1" s="278"/>
      <c r="N1" s="278"/>
      <c r="O1" s="278"/>
      <c r="P1" s="278"/>
      <c r="Q1" s="278"/>
    </row>
    <row r="2" spans="1:23" ht="18" customHeight="1" thickBot="1" x14ac:dyDescent="0.25">
      <c r="A2" s="279" t="s">
        <v>70</v>
      </c>
      <c r="B2" s="279"/>
      <c r="C2" s="279"/>
      <c r="D2" s="279"/>
      <c r="E2" s="279"/>
      <c r="F2" s="279"/>
      <c r="G2" s="279"/>
      <c r="H2" s="279"/>
      <c r="I2" s="279"/>
      <c r="J2" s="279"/>
      <c r="K2" s="279"/>
      <c r="L2" s="279"/>
      <c r="M2" s="279"/>
      <c r="N2" s="279"/>
      <c r="O2" s="279"/>
      <c r="P2" s="279"/>
      <c r="Q2" s="188" t="s">
        <v>178</v>
      </c>
    </row>
    <row r="3" spans="1:23" ht="50.1" customHeight="1" thickTop="1" x14ac:dyDescent="0.2">
      <c r="A3" s="280" t="s">
        <v>154</v>
      </c>
      <c r="B3" s="280"/>
      <c r="C3" s="280"/>
      <c r="D3" s="280"/>
      <c r="E3" s="280"/>
      <c r="F3" s="280"/>
      <c r="G3" s="280"/>
      <c r="H3" s="280"/>
      <c r="I3" s="280"/>
      <c r="J3" s="280"/>
      <c r="K3" s="280"/>
      <c r="L3" s="280"/>
      <c r="M3" s="280"/>
      <c r="N3" s="280"/>
      <c r="O3" s="280"/>
      <c r="P3" s="280"/>
      <c r="Q3" s="280"/>
    </row>
    <row r="4" spans="1:23" ht="30" customHeight="1" x14ac:dyDescent="0.2">
      <c r="A4" s="281" t="s">
        <v>123</v>
      </c>
      <c r="B4" s="281"/>
      <c r="C4" s="281"/>
      <c r="D4" s="281"/>
      <c r="E4" s="281"/>
      <c r="F4" s="281"/>
      <c r="G4" s="281"/>
      <c r="H4" s="281"/>
      <c r="I4" s="281"/>
      <c r="J4" s="281"/>
      <c r="K4" s="281"/>
      <c r="L4" s="281"/>
      <c r="M4" s="281"/>
      <c r="N4" s="281"/>
      <c r="O4" s="281"/>
      <c r="P4" s="281"/>
      <c r="Q4" s="281"/>
    </row>
    <row r="5" spans="1:23" ht="24.75" customHeight="1" thickBot="1" x14ac:dyDescent="0.25">
      <c r="A5" s="282" t="s">
        <v>125</v>
      </c>
      <c r="B5" s="282"/>
      <c r="C5" s="282"/>
      <c r="D5" s="282"/>
      <c r="E5" s="282"/>
      <c r="F5" s="282"/>
      <c r="G5" s="282"/>
      <c r="H5" s="282"/>
      <c r="I5" s="282"/>
      <c r="J5" s="282"/>
      <c r="K5" s="282"/>
      <c r="L5" s="282"/>
      <c r="M5" s="282"/>
      <c r="N5" s="282"/>
      <c r="O5" s="282"/>
      <c r="P5" s="282"/>
      <c r="Q5" s="282"/>
    </row>
    <row r="6" spans="1:23" ht="25.5" customHeight="1" x14ac:dyDescent="0.25">
      <c r="A6" s="301" t="s">
        <v>23</v>
      </c>
      <c r="B6" s="302"/>
      <c r="C6" s="303"/>
      <c r="E6" s="10" t="s">
        <v>18</v>
      </c>
      <c r="F6" s="8"/>
      <c r="G6" s="8"/>
      <c r="H6" s="8"/>
      <c r="I6" s="9"/>
      <c r="K6" s="289" t="s">
        <v>24</v>
      </c>
      <c r="L6" s="290"/>
      <c r="M6" s="291"/>
      <c r="N6" s="48"/>
      <c r="O6" s="283" t="s">
        <v>98</v>
      </c>
      <c r="P6" s="284"/>
      <c r="Q6" s="285"/>
    </row>
    <row r="7" spans="1:23" ht="19.5" customHeight="1" thickBot="1" x14ac:dyDescent="0.25">
      <c r="A7" s="83" t="s">
        <v>8</v>
      </c>
      <c r="B7" s="84" t="s">
        <v>1</v>
      </c>
      <c r="C7" s="85" t="s">
        <v>85</v>
      </c>
      <c r="E7" s="312" t="s">
        <v>21</v>
      </c>
      <c r="F7" s="313"/>
      <c r="G7" s="313"/>
      <c r="H7" s="313"/>
      <c r="I7" s="314"/>
      <c r="K7" s="292"/>
      <c r="L7" s="293"/>
      <c r="M7" s="294"/>
      <c r="N7" s="48"/>
      <c r="O7" s="286"/>
      <c r="P7" s="287"/>
      <c r="Q7" s="288"/>
    </row>
    <row r="8" spans="1:23" ht="15" customHeight="1" x14ac:dyDescent="0.2">
      <c r="A8" s="13">
        <v>1</v>
      </c>
      <c r="B8" s="14" t="s">
        <v>2</v>
      </c>
      <c r="C8" s="121">
        <v>3</v>
      </c>
      <c r="E8" s="309" t="s">
        <v>147</v>
      </c>
      <c r="F8" s="310"/>
      <c r="G8" s="310"/>
      <c r="H8" s="310"/>
      <c r="I8" s="311"/>
      <c r="K8" s="304" t="s">
        <v>149</v>
      </c>
      <c r="L8" s="305"/>
      <c r="M8" s="306"/>
      <c r="N8" s="18"/>
      <c r="O8" s="295">
        <v>1</v>
      </c>
      <c r="P8" s="273" t="s">
        <v>67</v>
      </c>
      <c r="Q8" s="296" t="s">
        <v>68</v>
      </c>
      <c r="R8" s="1"/>
    </row>
    <row r="9" spans="1:23" ht="15" customHeight="1" x14ac:dyDescent="0.2">
      <c r="A9" s="15">
        <v>2</v>
      </c>
      <c r="B9" s="5" t="s">
        <v>53</v>
      </c>
      <c r="C9" s="122">
        <v>3</v>
      </c>
      <c r="E9" s="176"/>
      <c r="F9" s="177"/>
      <c r="G9" s="177"/>
      <c r="H9" s="177"/>
      <c r="I9" s="178"/>
      <c r="K9" s="247"/>
      <c r="L9" s="307"/>
      <c r="M9" s="308"/>
      <c r="N9" s="18"/>
      <c r="O9" s="295"/>
      <c r="P9" s="273"/>
      <c r="Q9" s="296"/>
      <c r="R9" s="1"/>
    </row>
    <row r="10" spans="1:23" ht="15" customHeight="1" x14ac:dyDescent="0.2">
      <c r="A10" s="15">
        <v>3</v>
      </c>
      <c r="B10" s="5" t="s">
        <v>55</v>
      </c>
      <c r="C10" s="122">
        <v>3</v>
      </c>
      <c r="E10" s="315" t="s">
        <v>179</v>
      </c>
      <c r="F10" s="316"/>
      <c r="G10" s="316"/>
      <c r="H10" s="316"/>
      <c r="I10" s="317"/>
      <c r="K10" s="247"/>
      <c r="L10" s="307"/>
      <c r="M10" s="308"/>
      <c r="N10" s="18"/>
      <c r="O10" s="231">
        <v>2</v>
      </c>
      <c r="P10" s="297" t="s">
        <v>100</v>
      </c>
      <c r="Q10" s="299" t="s">
        <v>99</v>
      </c>
      <c r="R10" s="1"/>
    </row>
    <row r="11" spans="1:23" ht="15" customHeight="1" x14ac:dyDescent="0.2">
      <c r="A11" s="15">
        <v>4</v>
      </c>
      <c r="B11" s="5" t="s">
        <v>56</v>
      </c>
      <c r="C11" s="122">
        <v>3</v>
      </c>
      <c r="E11" s="315"/>
      <c r="F11" s="316"/>
      <c r="G11" s="316"/>
      <c r="H11" s="316"/>
      <c r="I11" s="317"/>
      <c r="K11" s="247"/>
      <c r="L11" s="307"/>
      <c r="M11" s="308"/>
      <c r="N11" s="18"/>
      <c r="O11" s="232"/>
      <c r="P11" s="298"/>
      <c r="Q11" s="300"/>
      <c r="R11" s="1"/>
    </row>
    <row r="12" spans="1:23" ht="15" customHeight="1" x14ac:dyDescent="0.2">
      <c r="A12" s="15">
        <v>5</v>
      </c>
      <c r="B12" s="5" t="s">
        <v>57</v>
      </c>
      <c r="C12" s="122">
        <v>3</v>
      </c>
      <c r="E12" s="309"/>
      <c r="F12" s="310"/>
      <c r="G12" s="310"/>
      <c r="H12" s="310"/>
      <c r="I12" s="311"/>
      <c r="K12" s="247"/>
      <c r="L12" s="307"/>
      <c r="M12" s="308"/>
      <c r="N12" s="18"/>
      <c r="O12" s="231">
        <v>3</v>
      </c>
      <c r="P12" s="233" t="s">
        <v>101</v>
      </c>
      <c r="Q12" s="235" t="s">
        <v>181</v>
      </c>
      <c r="R12" s="1"/>
    </row>
    <row r="13" spans="1:23" ht="15" customHeight="1" x14ac:dyDescent="0.2">
      <c r="A13" s="15">
        <v>6</v>
      </c>
      <c r="B13" s="5" t="s">
        <v>3</v>
      </c>
      <c r="C13" s="122">
        <v>3</v>
      </c>
      <c r="E13" s="254" t="s">
        <v>148</v>
      </c>
      <c r="F13" s="255"/>
      <c r="G13" s="255"/>
      <c r="H13" s="255"/>
      <c r="I13" s="256"/>
      <c r="K13" s="247"/>
      <c r="L13" s="307"/>
      <c r="M13" s="308"/>
      <c r="N13" s="18"/>
      <c r="O13" s="232"/>
      <c r="P13" s="234"/>
      <c r="Q13" s="236"/>
      <c r="R13" s="1"/>
      <c r="W13" s="76"/>
    </row>
    <row r="14" spans="1:23" ht="15" customHeight="1" x14ac:dyDescent="0.2">
      <c r="A14" s="15">
        <v>7</v>
      </c>
      <c r="B14" s="5" t="s">
        <v>6</v>
      </c>
      <c r="C14" s="122">
        <v>3</v>
      </c>
      <c r="E14" s="254"/>
      <c r="F14" s="255"/>
      <c r="G14" s="255"/>
      <c r="H14" s="255"/>
      <c r="I14" s="256"/>
      <c r="K14" s="274" t="s">
        <v>150</v>
      </c>
      <c r="L14" s="275"/>
      <c r="M14" s="276"/>
      <c r="N14" s="18"/>
      <c r="O14" s="295">
        <v>4</v>
      </c>
      <c r="P14" s="272" t="s">
        <v>104</v>
      </c>
      <c r="Q14" s="236"/>
      <c r="R14" s="1"/>
    </row>
    <row r="15" spans="1:23" ht="15" customHeight="1" x14ac:dyDescent="0.2">
      <c r="A15" s="15">
        <v>8</v>
      </c>
      <c r="B15" s="5" t="s">
        <v>95</v>
      </c>
      <c r="C15" s="122">
        <v>3</v>
      </c>
      <c r="E15" s="254"/>
      <c r="F15" s="255"/>
      <c r="G15" s="255"/>
      <c r="H15" s="255"/>
      <c r="I15" s="256"/>
      <c r="K15" s="277"/>
      <c r="L15" s="275"/>
      <c r="M15" s="276"/>
      <c r="N15" s="18"/>
      <c r="O15" s="295"/>
      <c r="P15" s="273"/>
      <c r="Q15" s="236"/>
      <c r="R15" s="1"/>
    </row>
    <row r="16" spans="1:23" ht="15" customHeight="1" x14ac:dyDescent="0.2">
      <c r="A16" s="15">
        <v>9</v>
      </c>
      <c r="B16" s="5" t="s">
        <v>61</v>
      </c>
      <c r="C16" s="122">
        <v>3</v>
      </c>
      <c r="E16" s="254"/>
      <c r="F16" s="255"/>
      <c r="G16" s="255"/>
      <c r="H16" s="255"/>
      <c r="I16" s="256"/>
      <c r="K16" s="277"/>
      <c r="L16" s="275"/>
      <c r="M16" s="276"/>
      <c r="N16" s="18"/>
      <c r="O16" s="295">
        <v>5</v>
      </c>
      <c r="P16" s="272" t="s">
        <v>105</v>
      </c>
      <c r="Q16" s="236"/>
      <c r="R16" s="1"/>
    </row>
    <row r="17" spans="1:17" ht="15" customHeight="1" x14ac:dyDescent="0.2">
      <c r="A17" s="15">
        <v>10</v>
      </c>
      <c r="B17" s="5" t="s">
        <v>7</v>
      </c>
      <c r="C17" s="122">
        <v>3</v>
      </c>
      <c r="E17" s="20" t="s">
        <v>20</v>
      </c>
      <c r="F17" s="179"/>
      <c r="G17" s="179"/>
      <c r="H17" s="179"/>
      <c r="I17" s="180"/>
      <c r="K17" s="277"/>
      <c r="L17" s="275"/>
      <c r="M17" s="276"/>
      <c r="N17" s="18"/>
      <c r="O17" s="295"/>
      <c r="P17" s="273"/>
      <c r="Q17" s="237"/>
    </row>
    <row r="18" spans="1:17" ht="15" customHeight="1" x14ac:dyDescent="0.2">
      <c r="A18" s="15">
        <v>11</v>
      </c>
      <c r="B18" s="86" t="s">
        <v>86</v>
      </c>
      <c r="C18" s="122">
        <v>3</v>
      </c>
      <c r="E18" s="244" t="s">
        <v>151</v>
      </c>
      <c r="F18" s="245"/>
      <c r="G18" s="245"/>
      <c r="H18" s="245"/>
      <c r="I18" s="246"/>
      <c r="K18" s="277"/>
      <c r="L18" s="275"/>
      <c r="M18" s="276"/>
      <c r="N18" s="18"/>
      <c r="O18" s="231">
        <v>6</v>
      </c>
      <c r="P18" s="272" t="s">
        <v>102</v>
      </c>
      <c r="Q18" s="235" t="s">
        <v>117</v>
      </c>
    </row>
    <row r="19" spans="1:17" ht="15" customHeight="1" x14ac:dyDescent="0.2">
      <c r="A19" s="15">
        <v>12</v>
      </c>
      <c r="B19" s="5" t="s">
        <v>5</v>
      </c>
      <c r="C19" s="122">
        <v>3</v>
      </c>
      <c r="E19" s="244"/>
      <c r="F19" s="245"/>
      <c r="G19" s="245"/>
      <c r="H19" s="245"/>
      <c r="I19" s="246"/>
      <c r="K19" s="277"/>
      <c r="L19" s="275"/>
      <c r="M19" s="276"/>
      <c r="N19" s="18"/>
      <c r="O19" s="267"/>
      <c r="P19" s="273"/>
      <c r="Q19" s="236"/>
    </row>
    <row r="20" spans="1:17" ht="15" customHeight="1" x14ac:dyDescent="0.2">
      <c r="A20" s="15">
        <v>13</v>
      </c>
      <c r="B20" s="5" t="s">
        <v>142</v>
      </c>
      <c r="C20" s="122">
        <v>3</v>
      </c>
      <c r="E20" s="244"/>
      <c r="F20" s="245"/>
      <c r="G20" s="245"/>
      <c r="H20" s="245"/>
      <c r="I20" s="246"/>
      <c r="K20" s="238" t="s">
        <v>180</v>
      </c>
      <c r="L20" s="239"/>
      <c r="M20" s="240"/>
      <c r="N20" s="18"/>
      <c r="O20" s="232"/>
      <c r="P20" s="273"/>
      <c r="Q20" s="236"/>
    </row>
    <row r="21" spans="1:17" ht="15" customHeight="1" x14ac:dyDescent="0.2">
      <c r="A21" s="15">
        <v>14</v>
      </c>
      <c r="B21" s="141" t="s">
        <v>130</v>
      </c>
      <c r="C21" s="122">
        <v>6</v>
      </c>
      <c r="E21" s="244"/>
      <c r="F21" s="245"/>
      <c r="G21" s="245"/>
      <c r="H21" s="245"/>
      <c r="I21" s="246"/>
      <c r="K21" s="238"/>
      <c r="L21" s="239"/>
      <c r="M21" s="240"/>
      <c r="N21" s="18"/>
      <c r="O21" s="295">
        <v>7</v>
      </c>
      <c r="P21" s="273" t="s">
        <v>69</v>
      </c>
      <c r="Q21" s="236"/>
    </row>
    <row r="22" spans="1:17" ht="15" customHeight="1" x14ac:dyDescent="0.2">
      <c r="A22" s="15">
        <v>15</v>
      </c>
      <c r="B22" s="141" t="s">
        <v>131</v>
      </c>
      <c r="C22" s="122">
        <v>6</v>
      </c>
      <c r="E22" s="244"/>
      <c r="F22" s="245"/>
      <c r="G22" s="245"/>
      <c r="H22" s="245"/>
      <c r="I22" s="246"/>
      <c r="K22" s="238"/>
      <c r="L22" s="239"/>
      <c r="M22" s="240"/>
      <c r="N22" s="18"/>
      <c r="O22" s="295"/>
      <c r="P22" s="273"/>
      <c r="Q22" s="237"/>
    </row>
    <row r="23" spans="1:17" ht="15" customHeight="1" thickBot="1" x14ac:dyDescent="0.25">
      <c r="A23" s="15">
        <v>16</v>
      </c>
      <c r="B23" s="141" t="s">
        <v>132</v>
      </c>
      <c r="C23" s="122">
        <v>3</v>
      </c>
      <c r="E23" s="257"/>
      <c r="F23" s="258"/>
      <c r="G23" s="258"/>
      <c r="H23" s="258"/>
      <c r="I23" s="259"/>
      <c r="K23" s="238"/>
      <c r="L23" s="239"/>
      <c r="M23" s="240"/>
      <c r="N23" s="18"/>
      <c r="O23" s="231">
        <v>8</v>
      </c>
      <c r="P23" s="269" t="s">
        <v>24</v>
      </c>
      <c r="Q23" s="235" t="s">
        <v>153</v>
      </c>
    </row>
    <row r="24" spans="1:17" ht="15" customHeight="1" thickBot="1" x14ac:dyDescent="0.25">
      <c r="A24" s="15">
        <v>17</v>
      </c>
      <c r="B24" s="5"/>
      <c r="C24" s="122"/>
      <c r="E24" s="241" t="s">
        <v>54</v>
      </c>
      <c r="F24" s="242"/>
      <c r="G24" s="242"/>
      <c r="H24" s="242"/>
      <c r="I24" s="243"/>
      <c r="K24" s="247" t="s">
        <v>152</v>
      </c>
      <c r="L24" s="248"/>
      <c r="M24" s="249"/>
      <c r="N24" s="18"/>
      <c r="O24" s="267"/>
      <c r="P24" s="270"/>
      <c r="Q24" s="236"/>
    </row>
    <row r="25" spans="1:17" ht="15" customHeight="1" x14ac:dyDescent="0.2">
      <c r="A25" s="15">
        <v>18</v>
      </c>
      <c r="B25" s="77" t="s">
        <v>4</v>
      </c>
      <c r="C25" s="122">
        <v>1.5</v>
      </c>
      <c r="E25" s="260" t="s">
        <v>124</v>
      </c>
      <c r="F25" s="261"/>
      <c r="G25" s="261"/>
      <c r="H25" s="261"/>
      <c r="I25" s="262"/>
      <c r="K25" s="250"/>
      <c r="L25" s="248"/>
      <c r="M25" s="249"/>
      <c r="N25" s="18"/>
      <c r="O25" s="267"/>
      <c r="P25" s="270"/>
      <c r="Q25" s="236"/>
    </row>
    <row r="26" spans="1:17" ht="15" customHeight="1" thickBot="1" x14ac:dyDescent="0.25">
      <c r="A26" s="16"/>
      <c r="B26" s="17"/>
      <c r="C26" s="123"/>
      <c r="E26" s="263"/>
      <c r="F26" s="264"/>
      <c r="G26" s="264"/>
      <c r="H26" s="264"/>
      <c r="I26" s="265"/>
      <c r="K26" s="251"/>
      <c r="L26" s="252"/>
      <c r="M26" s="253"/>
      <c r="N26" s="18"/>
      <c r="O26" s="268"/>
      <c r="P26" s="271"/>
      <c r="Q26" s="266"/>
    </row>
    <row r="27" spans="1:17" x14ac:dyDescent="0.2">
      <c r="A27" s="12"/>
      <c r="B27" s="12"/>
      <c r="C27" s="12"/>
      <c r="D27" s="90"/>
      <c r="J27" s="90"/>
      <c r="N27" s="90"/>
      <c r="Q27" s="187"/>
    </row>
    <row r="28" spans="1:17" x14ac:dyDescent="0.2">
      <c r="A28" s="12"/>
      <c r="B28" s="12"/>
      <c r="C28" s="12"/>
    </row>
    <row r="29" spans="1:17" x14ac:dyDescent="0.2">
      <c r="B29" s="1"/>
      <c r="C29" s="1"/>
      <c r="K29" t="s">
        <v>126</v>
      </c>
    </row>
    <row r="30" spans="1:17" x14ac:dyDescent="0.2">
      <c r="F30" s="19"/>
    </row>
    <row r="34" spans="3:3" x14ac:dyDescent="0.2">
      <c r="C34" s="1"/>
    </row>
  </sheetData>
  <sheetProtection algorithmName="SHA-512" hashValue="8UZop13InTOI+nskgsxEX/rbsjBa7YPial648Cg/4VkTw+devpf2UpSK+syvilvBnHGMlyjNrMAH2uJWdqeNzQ==" saltValue="saqCpnT78wgC16C7+Ul4JQ==" spinCount="100000" sheet="1" objects="1" scenarios="1"/>
  <mergeCells count="42">
    <mergeCell ref="A6:C6"/>
    <mergeCell ref="K8:M13"/>
    <mergeCell ref="E8:I8"/>
    <mergeCell ref="E12:I12"/>
    <mergeCell ref="E7:I7"/>
    <mergeCell ref="E10:I11"/>
    <mergeCell ref="O6:Q7"/>
    <mergeCell ref="K6:M7"/>
    <mergeCell ref="O21:O22"/>
    <mergeCell ref="P21:P22"/>
    <mergeCell ref="O14:O15"/>
    <mergeCell ref="O16:O17"/>
    <mergeCell ref="O18:O20"/>
    <mergeCell ref="Q18:Q22"/>
    <mergeCell ref="P8:P9"/>
    <mergeCell ref="P18:P20"/>
    <mergeCell ref="Q8:Q9"/>
    <mergeCell ref="O8:O9"/>
    <mergeCell ref="P16:P17"/>
    <mergeCell ref="P10:P11"/>
    <mergeCell ref="Q10:Q11"/>
    <mergeCell ref="O10:O11"/>
    <mergeCell ref="A1:Q1"/>
    <mergeCell ref="A2:P2"/>
    <mergeCell ref="A3:Q3"/>
    <mergeCell ref="A4:Q4"/>
    <mergeCell ref="A5:Q5"/>
    <mergeCell ref="O12:O13"/>
    <mergeCell ref="P12:P13"/>
    <mergeCell ref="Q12:Q17"/>
    <mergeCell ref="K20:M23"/>
    <mergeCell ref="E24:I24"/>
    <mergeCell ref="E18:I22"/>
    <mergeCell ref="K24:M26"/>
    <mergeCell ref="E13:I16"/>
    <mergeCell ref="E23:I23"/>
    <mergeCell ref="E25:I26"/>
    <mergeCell ref="Q23:Q26"/>
    <mergeCell ref="O23:O26"/>
    <mergeCell ref="P23:P26"/>
    <mergeCell ref="P14:P15"/>
    <mergeCell ref="K14:M19"/>
  </mergeCells>
  <phoneticPr fontId="2" type="noConversion"/>
  <printOptions horizontalCentered="1" verticalCentered="1"/>
  <pageMargins left="0.19685039370078741" right="0.19685039370078741" top="0.51181102362204722" bottom="0.19685039370078741" header="0.31496062992125984" footer="0"/>
  <pageSetup paperSize="9" orientation="landscape" horizontalDpi="4294967294" verticalDpi="0"/>
  <headerFooter>
    <oddHeader>&amp;R&amp;12Anlage  9</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D36"/>
  <sheetViews>
    <sheetView showGridLines="0" showRowColHeaders="0" showZeros="0" tabSelected="1" topLeftCell="A7" zoomScale="167" workbookViewId="0">
      <selection activeCell="I12" sqref="I12:J12"/>
    </sheetView>
  </sheetViews>
  <sheetFormatPr baseColWidth="10" defaultRowHeight="12.75" x14ac:dyDescent="0.2"/>
  <cols>
    <col min="1" max="1" width="11" customWidth="1"/>
    <col min="2" max="11" width="8.140625" customWidth="1"/>
    <col min="12" max="12" width="9" customWidth="1"/>
    <col min="13" max="15" width="8.140625" customWidth="1"/>
    <col min="16" max="16" width="12.7109375" hidden="1" customWidth="1"/>
    <col min="17" max="17" width="4.7109375" hidden="1" customWidth="1"/>
    <col min="18" max="18" width="7.85546875" hidden="1" customWidth="1"/>
    <col min="19" max="19" width="5" hidden="1" customWidth="1"/>
    <col min="20" max="20" width="7.85546875" hidden="1" customWidth="1"/>
    <col min="21" max="22" width="6.7109375" hidden="1" customWidth="1"/>
    <col min="23" max="23" width="6.7109375" style="2" hidden="1" customWidth="1"/>
    <col min="24" max="24" width="6.7109375" hidden="1" customWidth="1"/>
    <col min="25" max="25" width="10.7109375" hidden="1" customWidth="1"/>
    <col min="26" max="26" width="27.28515625" customWidth="1"/>
  </cols>
  <sheetData>
    <row r="1" spans="1:30" ht="81" customHeight="1" thickBot="1" x14ac:dyDescent="0.25">
      <c r="A1" s="318" t="s">
        <v>177</v>
      </c>
      <c r="B1" s="319"/>
      <c r="C1" s="319"/>
      <c r="D1" s="319"/>
      <c r="E1" s="319"/>
      <c r="F1" s="319"/>
      <c r="G1" s="319"/>
      <c r="H1" s="319"/>
      <c r="I1" s="319"/>
      <c r="J1" s="319"/>
      <c r="K1" s="319"/>
      <c r="L1" s="319"/>
      <c r="M1" s="319"/>
      <c r="N1" s="319"/>
      <c r="O1" s="320"/>
      <c r="U1" s="193" t="s">
        <v>164</v>
      </c>
    </row>
    <row r="2" spans="1:30" ht="46.7" customHeight="1" thickBot="1" x14ac:dyDescent="0.25">
      <c r="A2" s="358" t="s">
        <v>103</v>
      </c>
      <c r="B2" s="359"/>
      <c r="C2" s="359"/>
      <c r="D2" s="359"/>
      <c r="E2" s="359"/>
      <c r="F2" s="359"/>
      <c r="G2" s="359"/>
      <c r="H2" s="359"/>
      <c r="I2" s="359"/>
      <c r="J2" s="359"/>
      <c r="K2" s="359"/>
      <c r="L2" s="359"/>
      <c r="M2" s="359"/>
      <c r="N2" s="359"/>
      <c r="O2" s="360"/>
    </row>
    <row r="3" spans="1:30" ht="20.100000000000001" customHeight="1" thickBot="1" x14ac:dyDescent="0.25">
      <c r="A3" s="325" t="s">
        <v>120</v>
      </c>
      <c r="B3" s="326"/>
      <c r="C3" s="327"/>
      <c r="D3" s="323">
        <v>44197</v>
      </c>
      <c r="E3" s="324"/>
      <c r="F3" s="324"/>
      <c r="G3" s="407" t="s">
        <v>146</v>
      </c>
      <c r="H3" s="407"/>
      <c r="I3" s="407"/>
      <c r="J3" s="335">
        <v>43831</v>
      </c>
      <c r="K3" s="335"/>
      <c r="L3" s="346" t="str">
        <f>IF(YEAR($D$3)=YEAR($J$3)+1,"","Abrechnung ist nicht für Vorjahr")</f>
        <v/>
      </c>
      <c r="M3" s="347"/>
      <c r="N3" s="347"/>
      <c r="O3" s="181"/>
    </row>
    <row r="4" spans="1:30" ht="20.100000000000001" customHeight="1" thickBot="1" x14ac:dyDescent="0.3">
      <c r="A4" s="348" t="s">
        <v>34</v>
      </c>
      <c r="B4" s="349"/>
      <c r="C4" s="350"/>
      <c r="D4" s="354"/>
      <c r="E4" s="355"/>
      <c r="F4" s="355"/>
      <c r="G4" s="356"/>
      <c r="H4" s="357"/>
      <c r="I4" s="361" t="s">
        <v>74</v>
      </c>
      <c r="J4" s="361"/>
      <c r="K4" s="408"/>
      <c r="L4" s="408"/>
      <c r="M4" s="408"/>
      <c r="N4" s="408"/>
      <c r="O4" s="117"/>
    </row>
    <row r="5" spans="1:30" ht="20.100000000000001" customHeight="1" thickBot="1" x14ac:dyDescent="0.3">
      <c r="A5" s="362" t="s">
        <v>66</v>
      </c>
      <c r="B5" s="349"/>
      <c r="C5" s="349"/>
      <c r="D5" s="363"/>
      <c r="E5" s="364"/>
      <c r="F5" s="364"/>
      <c r="G5" s="364"/>
      <c r="H5" s="365"/>
      <c r="I5" s="186"/>
      <c r="J5" s="330"/>
      <c r="K5" s="331"/>
      <c r="L5" s="331"/>
      <c r="M5" s="331"/>
      <c r="N5" s="332"/>
      <c r="O5" s="117"/>
    </row>
    <row r="6" spans="1:30" ht="20.100000000000001" customHeight="1" thickBot="1" x14ac:dyDescent="0.3">
      <c r="A6" s="348" t="s">
        <v>51</v>
      </c>
      <c r="B6" s="349"/>
      <c r="C6" s="350"/>
      <c r="D6" s="363"/>
      <c r="E6" s="364"/>
      <c r="F6" s="364"/>
      <c r="G6" s="364"/>
      <c r="H6" s="365"/>
      <c r="I6" s="182" t="s">
        <v>121</v>
      </c>
      <c r="J6" s="328" t="s">
        <v>122</v>
      </c>
      <c r="K6" s="329"/>
      <c r="L6" s="413" t="s">
        <v>176</v>
      </c>
      <c r="M6" s="414"/>
      <c r="N6" s="415"/>
      <c r="O6" s="125"/>
      <c r="U6" s="2"/>
    </row>
    <row r="7" spans="1:30" ht="20.100000000000001" customHeight="1" thickBot="1" x14ac:dyDescent="0.3">
      <c r="A7" s="351" t="s">
        <v>52</v>
      </c>
      <c r="B7" s="352"/>
      <c r="C7" s="353"/>
      <c r="D7" s="366"/>
      <c r="E7" s="367"/>
      <c r="F7" s="367"/>
      <c r="G7" s="367"/>
      <c r="H7" s="368"/>
      <c r="I7" s="409" t="s">
        <v>174</v>
      </c>
      <c r="J7" s="410"/>
      <c r="K7" s="410"/>
      <c r="L7" s="410"/>
      <c r="M7" s="410"/>
      <c r="N7" s="410"/>
      <c r="O7" s="117"/>
      <c r="U7" s="2"/>
    </row>
    <row r="8" spans="1:30" ht="42" customHeight="1" thickBot="1" x14ac:dyDescent="0.25">
      <c r="A8" s="333" t="s">
        <v>107</v>
      </c>
      <c r="B8" s="334"/>
      <c r="C8" s="334"/>
      <c r="D8" s="183"/>
      <c r="E8" s="336" t="s">
        <v>106</v>
      </c>
      <c r="F8" s="337"/>
      <c r="G8" s="337"/>
      <c r="H8" s="338"/>
      <c r="I8" s="411"/>
      <c r="J8" s="412"/>
      <c r="K8" s="412"/>
      <c r="L8" s="412"/>
      <c r="M8" s="412"/>
      <c r="N8" s="412"/>
      <c r="O8" s="117"/>
      <c r="U8" s="2"/>
      <c r="W8"/>
    </row>
    <row r="9" spans="1:30" ht="29.25" customHeight="1" thickTop="1" x14ac:dyDescent="0.2">
      <c r="A9" s="118"/>
      <c r="B9" s="119"/>
      <c r="C9" s="119"/>
      <c r="D9" s="119"/>
      <c r="E9" s="383" t="s">
        <v>65</v>
      </c>
      <c r="F9" s="383"/>
      <c r="G9" s="343" t="s">
        <v>111</v>
      </c>
      <c r="H9" s="343"/>
      <c r="I9" s="344" t="s">
        <v>145</v>
      </c>
      <c r="J9" s="345"/>
      <c r="K9" s="344" t="s">
        <v>165</v>
      </c>
      <c r="L9" s="345"/>
      <c r="M9" s="344" t="s">
        <v>166</v>
      </c>
      <c r="N9" s="345"/>
      <c r="O9" s="120"/>
      <c r="U9" s="2"/>
      <c r="W9"/>
    </row>
    <row r="10" spans="1:30" ht="13.5" customHeight="1" x14ac:dyDescent="0.2">
      <c r="A10" s="118"/>
      <c r="B10" s="119"/>
      <c r="C10" s="119"/>
      <c r="D10" s="119"/>
      <c r="E10" s="143" t="s">
        <v>46</v>
      </c>
      <c r="F10" s="143" t="s">
        <v>16</v>
      </c>
      <c r="G10" s="142" t="s">
        <v>46</v>
      </c>
      <c r="H10" s="142" t="s">
        <v>16</v>
      </c>
      <c r="I10" s="142" t="s">
        <v>19</v>
      </c>
      <c r="J10" s="142" t="s">
        <v>16</v>
      </c>
      <c r="K10" s="216" t="s">
        <v>46</v>
      </c>
      <c r="L10" s="216" t="s">
        <v>16</v>
      </c>
      <c r="M10" s="143" t="s">
        <v>46</v>
      </c>
      <c r="N10" s="143" t="s">
        <v>16</v>
      </c>
      <c r="O10" s="120"/>
      <c r="U10" s="2"/>
      <c r="W10"/>
    </row>
    <row r="11" spans="1:30" ht="25.5" customHeight="1" x14ac:dyDescent="0.2">
      <c r="A11" s="118"/>
      <c r="B11" s="384" t="s">
        <v>175</v>
      </c>
      <c r="C11" s="385"/>
      <c r="D11" s="386"/>
      <c r="E11" s="99">
        <v>45658</v>
      </c>
      <c r="F11" s="99">
        <f>EOMONTH(E11,2)</f>
        <v>45747</v>
      </c>
      <c r="G11" s="99">
        <f>F11+1</f>
        <v>45748</v>
      </c>
      <c r="H11" s="99">
        <v>45869</v>
      </c>
      <c r="I11" s="99">
        <v>45901</v>
      </c>
      <c r="J11" s="99">
        <v>46012</v>
      </c>
      <c r="K11" s="99">
        <v>45931</v>
      </c>
      <c r="L11" s="99">
        <v>46022</v>
      </c>
      <c r="M11" s="99">
        <v>45915</v>
      </c>
      <c r="N11" s="99">
        <v>46022</v>
      </c>
      <c r="O11" s="131"/>
      <c r="U11" s="2"/>
      <c r="W11"/>
    </row>
    <row r="12" spans="1:30" ht="15" customHeight="1" thickBot="1" x14ac:dyDescent="0.25">
      <c r="A12" s="184"/>
      <c r="B12" s="379" t="s">
        <v>173</v>
      </c>
      <c r="C12" s="380"/>
      <c r="D12" s="380"/>
      <c r="E12" s="381">
        <f>WEEKNUM(F11)-WEEKNUM(E11)</f>
        <v>13</v>
      </c>
      <c r="F12" s="382"/>
      <c r="G12" s="381">
        <f>WEEKNUM(H11)-WEEKNUM(G11)</f>
        <v>17</v>
      </c>
      <c r="H12" s="382"/>
      <c r="I12" s="381">
        <f>WEEKNUM(J11)-WEEKNUM(I11)</f>
        <v>16</v>
      </c>
      <c r="J12" s="382"/>
      <c r="K12" s="406">
        <f>WEEKNUM(L11)-WEEKNUM(K11)</f>
        <v>13</v>
      </c>
      <c r="L12" s="382"/>
      <c r="M12" s="406">
        <f>WEEKNUM(N11)-WEEKNUM(M11)</f>
        <v>15</v>
      </c>
      <c r="N12" s="382"/>
      <c r="O12" s="185"/>
      <c r="U12" s="2"/>
      <c r="W12"/>
    </row>
    <row r="13" spans="1:30" ht="20.100000000000001" customHeight="1" x14ac:dyDescent="0.25">
      <c r="A13" s="397"/>
      <c r="B13" s="398"/>
      <c r="C13" s="398"/>
      <c r="D13" s="399"/>
      <c r="E13" s="341" t="s">
        <v>108</v>
      </c>
      <c r="F13" s="342"/>
      <c r="G13" s="342"/>
      <c r="H13" s="342"/>
      <c r="I13" s="342"/>
      <c r="J13" s="342"/>
      <c r="K13" s="339">
        <f>A18</f>
        <v>45658</v>
      </c>
      <c r="L13" s="339"/>
      <c r="M13" s="144" t="s">
        <v>16</v>
      </c>
      <c r="N13" s="339">
        <f>A22</f>
        <v>47119</v>
      </c>
      <c r="O13" s="340"/>
      <c r="P13" s="403" t="s">
        <v>115</v>
      </c>
      <c r="Q13" s="404"/>
      <c r="R13" s="404"/>
      <c r="S13" s="404"/>
      <c r="T13" s="404"/>
      <c r="U13" s="404"/>
      <c r="V13" s="404"/>
      <c r="W13" s="404"/>
      <c r="X13" s="405"/>
      <c r="AD13" s="136"/>
    </row>
    <row r="14" spans="1:30" ht="5.0999999999999996" customHeight="1" thickBot="1" x14ac:dyDescent="0.3">
      <c r="A14" s="400"/>
      <c r="B14" s="401"/>
      <c r="C14" s="401"/>
      <c r="D14" s="402"/>
      <c r="E14" s="145"/>
      <c r="F14" s="145"/>
      <c r="G14" s="145"/>
      <c r="H14" s="145"/>
      <c r="I14" s="145"/>
      <c r="J14" s="146"/>
      <c r="K14" s="146"/>
      <c r="L14" s="145"/>
      <c r="M14" s="146"/>
      <c r="N14" s="146"/>
      <c r="O14" s="147"/>
      <c r="P14" s="151"/>
      <c r="Q14" s="152"/>
      <c r="R14" s="152"/>
      <c r="S14" s="152"/>
      <c r="T14" s="152"/>
      <c r="U14" s="152"/>
      <c r="V14" s="152"/>
      <c r="W14" s="153"/>
      <c r="X14" s="125"/>
      <c r="Y14" s="124"/>
      <c r="Z14" s="124"/>
      <c r="AA14" s="124"/>
    </row>
    <row r="15" spans="1:30" ht="24.95" customHeight="1" thickBot="1" x14ac:dyDescent="0.25">
      <c r="A15" s="373" t="s">
        <v>109</v>
      </c>
      <c r="B15" s="374"/>
      <c r="C15" s="374"/>
      <c r="D15" s="374"/>
      <c r="E15" s="374"/>
      <c r="F15" s="393">
        <f>B18</f>
        <v>45658</v>
      </c>
      <c r="G15" s="375"/>
      <c r="H15" s="148" t="s">
        <v>16</v>
      </c>
      <c r="I15" s="375">
        <f>O22</f>
        <v>47487</v>
      </c>
      <c r="J15" s="376"/>
      <c r="K15" s="394" t="s">
        <v>110</v>
      </c>
      <c r="L15" s="394"/>
      <c r="M15" s="394"/>
      <c r="N15" s="394"/>
      <c r="O15" s="395"/>
      <c r="P15" s="321">
        <f>J3</f>
        <v>43831</v>
      </c>
      <c r="Q15" s="322"/>
      <c r="R15" s="126"/>
      <c r="S15" s="126"/>
      <c r="T15" s="127"/>
      <c r="W15" s="128" t="s">
        <v>50</v>
      </c>
      <c r="X15" s="129" t="s">
        <v>88</v>
      </c>
      <c r="Y15" s="129" t="s">
        <v>167</v>
      </c>
      <c r="Z15" s="124"/>
      <c r="AA15" s="124"/>
    </row>
    <row r="16" spans="1:30" ht="15.95" customHeight="1" thickBot="1" x14ac:dyDescent="0.25">
      <c r="A16" s="223" t="s">
        <v>33</v>
      </c>
      <c r="B16" s="371" t="s">
        <v>15</v>
      </c>
      <c r="C16" s="372"/>
      <c r="D16" s="371" t="s">
        <v>10</v>
      </c>
      <c r="E16" s="372"/>
      <c r="F16" s="371" t="s">
        <v>11</v>
      </c>
      <c r="G16" s="372"/>
      <c r="H16" s="371" t="s">
        <v>12</v>
      </c>
      <c r="I16" s="372"/>
      <c r="J16" s="371" t="s">
        <v>13</v>
      </c>
      <c r="K16" s="372"/>
      <c r="L16" s="371" t="s">
        <v>14</v>
      </c>
      <c r="M16" s="372"/>
      <c r="N16" s="371" t="s">
        <v>15</v>
      </c>
      <c r="O16" s="377"/>
      <c r="P16" s="135"/>
      <c r="Q16" s="204"/>
      <c r="R16" s="100" t="s">
        <v>19</v>
      </c>
      <c r="S16" s="101"/>
      <c r="T16" s="100" t="s">
        <v>16</v>
      </c>
      <c r="U16" s="190" t="s">
        <v>49</v>
      </c>
      <c r="V16" s="190" t="s">
        <v>49</v>
      </c>
      <c r="W16" s="189"/>
      <c r="X16" s="130"/>
      <c r="Y16" s="124"/>
      <c r="Z16" s="124"/>
      <c r="AA16" s="124"/>
    </row>
    <row r="17" spans="1:27" ht="22.5" customHeight="1" thickBot="1" x14ac:dyDescent="0.25">
      <c r="A17" s="132"/>
      <c r="B17" s="369" t="s">
        <v>113</v>
      </c>
      <c r="C17" s="369"/>
      <c r="D17" s="369"/>
      <c r="E17" s="369"/>
      <c r="F17" s="369"/>
      <c r="G17" s="378" t="s">
        <v>112</v>
      </c>
      <c r="H17" s="378"/>
      <c r="I17" s="378"/>
      <c r="J17" s="133" t="s">
        <v>128</v>
      </c>
      <c r="K17" s="369" t="s">
        <v>127</v>
      </c>
      <c r="L17" s="369"/>
      <c r="M17" s="369"/>
      <c r="N17" s="369"/>
      <c r="O17" s="370"/>
      <c r="P17" s="209" t="s">
        <v>158</v>
      </c>
      <c r="Q17" s="210">
        <f t="shared" ref="Q17:Q27" si="0">R17</f>
        <v>45658</v>
      </c>
      <c r="R17" s="211">
        <f>E11</f>
        <v>45658</v>
      </c>
      <c r="S17" s="212">
        <f t="shared" ref="S17:S27" si="1">T17</f>
        <v>45747</v>
      </c>
      <c r="T17" s="211">
        <f>EOMONTH(R17,2)</f>
        <v>45747</v>
      </c>
      <c r="U17" s="213">
        <f>WEEKNUM(R17)</f>
        <v>1</v>
      </c>
      <c r="V17" s="213">
        <f>WEEKNUM(T17)</f>
        <v>14</v>
      </c>
      <c r="W17" s="213">
        <f>ROUNDUP(DAYS360(R17,T17)/7,0)</f>
        <v>13</v>
      </c>
      <c r="X17" s="214">
        <f t="shared" ref="X17:X25" si="2">IF(R17="","",DAYS360(R17,T17))</f>
        <v>90</v>
      </c>
      <c r="Y17" s="213" t="e">
        <f>W17+W21</f>
        <v>#N/A</v>
      </c>
      <c r="Z17" s="124"/>
      <c r="AA17" s="124"/>
    </row>
    <row r="18" spans="1:27" ht="13.5" thickBot="1" x14ac:dyDescent="0.25">
      <c r="A18" s="230">
        <v>45658</v>
      </c>
      <c r="B18" s="154">
        <v>45658</v>
      </c>
      <c r="C18" s="155">
        <v>45660</v>
      </c>
      <c r="D18" s="156">
        <v>45719</v>
      </c>
      <c r="E18" s="157">
        <v>45723</v>
      </c>
      <c r="F18" s="158">
        <v>45761</v>
      </c>
      <c r="G18" s="159">
        <v>45772</v>
      </c>
      <c r="H18" s="160">
        <v>45818</v>
      </c>
      <c r="I18" s="161">
        <v>45828</v>
      </c>
      <c r="J18" s="162">
        <v>45870</v>
      </c>
      <c r="K18" s="163">
        <v>45915</v>
      </c>
      <c r="L18" s="156">
        <v>45964</v>
      </c>
      <c r="M18" s="157">
        <v>45968</v>
      </c>
      <c r="N18" s="164">
        <v>46013</v>
      </c>
      <c r="O18" s="155">
        <v>46027</v>
      </c>
      <c r="P18" s="192" t="s">
        <v>159</v>
      </c>
      <c r="Q18" s="203" t="e">
        <f t="shared" si="0"/>
        <v>#N/A</v>
      </c>
      <c r="R18" s="202" t="e">
        <f>LOOKUP(P15,A18:A22,B18:B22)</f>
        <v>#N/A</v>
      </c>
      <c r="S18" s="203" t="e">
        <f t="shared" si="1"/>
        <v>#N/A</v>
      </c>
      <c r="T18" s="202" t="e">
        <f>LOOKUP(P15,A18:A22,C18:C22)</f>
        <v>#N/A</v>
      </c>
      <c r="U18" s="207" t="e">
        <f>WEEKNUM(R18)</f>
        <v>#N/A</v>
      </c>
      <c r="V18" s="207" t="e">
        <f>WEEKNUM(T18)</f>
        <v>#N/A</v>
      </c>
      <c r="W18" s="207" t="e">
        <f>ROUNDUP(DAYS360(R18,T18)/7,0)</f>
        <v>#N/A</v>
      </c>
      <c r="X18" s="208" t="e">
        <f t="shared" si="2"/>
        <v>#N/A</v>
      </c>
    </row>
    <row r="19" spans="1:27" ht="13.5" thickBot="1" x14ac:dyDescent="0.25">
      <c r="A19" s="230">
        <v>46023</v>
      </c>
      <c r="B19" s="165">
        <v>46023</v>
      </c>
      <c r="C19" s="166">
        <v>46027</v>
      </c>
      <c r="D19" s="167">
        <v>46069</v>
      </c>
      <c r="E19" s="168">
        <v>46073</v>
      </c>
      <c r="F19" s="169">
        <v>46111</v>
      </c>
      <c r="G19" s="170">
        <v>46122</v>
      </c>
      <c r="H19" s="171">
        <v>46168</v>
      </c>
      <c r="I19" s="172">
        <v>46178</v>
      </c>
      <c r="J19" s="173">
        <v>46237</v>
      </c>
      <c r="K19" s="174">
        <v>46279</v>
      </c>
      <c r="L19" s="167">
        <v>46328</v>
      </c>
      <c r="M19" s="168">
        <v>46332</v>
      </c>
      <c r="N19" s="175">
        <v>46380</v>
      </c>
      <c r="O19" s="166">
        <v>46395</v>
      </c>
      <c r="P19" s="192" t="s">
        <v>155</v>
      </c>
      <c r="Q19" s="203" t="e">
        <f t="shared" si="0"/>
        <v>#N/A</v>
      </c>
      <c r="R19" s="202" t="e">
        <f>LOOKUP(P15,A18:A22,D18:D22)</f>
        <v>#N/A</v>
      </c>
      <c r="S19" s="203" t="e">
        <f t="shared" si="1"/>
        <v>#N/A</v>
      </c>
      <c r="T19" s="202" t="e">
        <f>LOOKUP(P15,A18:A22,E18:E22)</f>
        <v>#N/A</v>
      </c>
      <c r="U19" s="207" t="e">
        <f>WEEKNUM(R19)</f>
        <v>#N/A</v>
      </c>
      <c r="V19" s="207" t="e">
        <f>WEEKNUM(T19)</f>
        <v>#N/A</v>
      </c>
      <c r="W19" s="207" t="e">
        <f>ROUNDUP(DAYS360(R19,T19)/7,0)</f>
        <v>#N/A</v>
      </c>
      <c r="X19" s="208" t="e">
        <f t="shared" si="2"/>
        <v>#N/A</v>
      </c>
      <c r="Y19" s="11"/>
      <c r="Z19" s="11"/>
    </row>
    <row r="20" spans="1:27" ht="13.5" thickBot="1" x14ac:dyDescent="0.25">
      <c r="A20" s="230">
        <v>46388</v>
      </c>
      <c r="B20" s="165">
        <v>46388</v>
      </c>
      <c r="C20" s="166">
        <v>46395</v>
      </c>
      <c r="D20" s="167">
        <v>46426</v>
      </c>
      <c r="E20" s="168">
        <v>46430</v>
      </c>
      <c r="F20" s="169">
        <v>46468</v>
      </c>
      <c r="G20" s="170">
        <v>46479</v>
      </c>
      <c r="H20" s="171">
        <v>46525</v>
      </c>
      <c r="I20" s="172">
        <v>46535</v>
      </c>
      <c r="J20" s="173">
        <v>46601</v>
      </c>
      <c r="K20" s="174">
        <v>46643</v>
      </c>
      <c r="L20" s="167">
        <v>46693</v>
      </c>
      <c r="M20" s="168">
        <v>46696</v>
      </c>
      <c r="N20" s="175">
        <v>46745</v>
      </c>
      <c r="O20" s="166">
        <v>46759</v>
      </c>
      <c r="P20" s="191" t="s">
        <v>162</v>
      </c>
      <c r="Q20" s="196" t="e">
        <f t="shared" si="0"/>
        <v>#N/A</v>
      </c>
      <c r="R20" s="195" t="e">
        <f>LOOKUP(P15,A18:A22,F18:F22)</f>
        <v>#N/A</v>
      </c>
      <c r="S20" s="196" t="e">
        <f t="shared" si="1"/>
        <v>#N/A</v>
      </c>
      <c r="T20" s="195" t="e">
        <f>LOOKUP(P15,A18:A22,G18:G22)</f>
        <v>#N/A</v>
      </c>
      <c r="U20" s="205" t="e">
        <f>WEEKNUM(R20)</f>
        <v>#N/A</v>
      </c>
      <c r="V20" s="205" t="e">
        <f>WEEKNUM(T20)</f>
        <v>#N/A</v>
      </c>
      <c r="W20" s="205" t="e">
        <f>ROUNDUP(DAYS360(R20,T20)/7,0)</f>
        <v>#N/A</v>
      </c>
      <c r="X20" s="206" t="e">
        <f t="shared" si="2"/>
        <v>#N/A</v>
      </c>
      <c r="Y20" s="11"/>
      <c r="Z20" s="11"/>
    </row>
    <row r="21" spans="1:27" ht="13.5" thickBot="1" x14ac:dyDescent="0.25">
      <c r="A21" s="230">
        <v>46753</v>
      </c>
      <c r="B21" s="154">
        <v>46753</v>
      </c>
      <c r="C21" s="155">
        <v>46759</v>
      </c>
      <c r="D21" s="156">
        <v>46811</v>
      </c>
      <c r="E21" s="157">
        <v>46815</v>
      </c>
      <c r="F21" s="158">
        <v>46853</v>
      </c>
      <c r="G21" s="159">
        <v>46864</v>
      </c>
      <c r="H21" s="160">
        <v>46910</v>
      </c>
      <c r="I21" s="161">
        <v>46920</v>
      </c>
      <c r="J21" s="162">
        <v>46965</v>
      </c>
      <c r="K21" s="163">
        <v>47007</v>
      </c>
      <c r="L21" s="156">
        <v>47056</v>
      </c>
      <c r="M21" s="157">
        <v>47060</v>
      </c>
      <c r="N21" s="164">
        <v>47114</v>
      </c>
      <c r="O21" s="155">
        <v>47123</v>
      </c>
      <c r="P21" s="192" t="s">
        <v>156</v>
      </c>
      <c r="Q21" s="198" t="e">
        <f t="shared" si="0"/>
        <v>#N/A</v>
      </c>
      <c r="R21" s="197" t="e">
        <f>IF(AND(MONTH(R20)=3,MONTH(T20)=3),R20,IF(AND(MONTH(R20)=3,MONTH(T20)=4),R20,""))</f>
        <v>#N/A</v>
      </c>
      <c r="S21" s="198" t="e">
        <f t="shared" si="1"/>
        <v>#N/A</v>
      </c>
      <c r="T21" s="197" t="e">
        <f>IF(AND(MONTH(R20)=3,MONTH(T20)=3),R20,IF(AND(MONTH(R20)=3,MONTH(T20)=4),EOMONTH(R20,0),""))</f>
        <v>#N/A</v>
      </c>
      <c r="U21" s="222" t="e">
        <f>IF(R21&lt;&gt;"",WEEKNUM(R21),"")</f>
        <v>#N/A</v>
      </c>
      <c r="V21" s="222" t="e">
        <f>IF(T21&lt;&gt;"",WEEKNUM(T21),"")</f>
        <v>#N/A</v>
      </c>
      <c r="W21" s="199" t="e">
        <f>IF(X21="",0,IF(X21&lt;3,0,ROUNDUP((X21)/7,0)))</f>
        <v>#N/A</v>
      </c>
      <c r="X21" s="200" t="e">
        <f t="shared" si="2"/>
        <v>#N/A</v>
      </c>
      <c r="Y21" s="11"/>
      <c r="Z21" s="11"/>
    </row>
    <row r="22" spans="1:27" ht="13.5" thickBot="1" x14ac:dyDescent="0.25">
      <c r="A22" s="230">
        <v>47119</v>
      </c>
      <c r="B22" s="165">
        <v>47119</v>
      </c>
      <c r="C22" s="166">
        <v>47123</v>
      </c>
      <c r="D22" s="167">
        <v>47161</v>
      </c>
      <c r="E22" s="168">
        <v>47165</v>
      </c>
      <c r="F22" s="169">
        <v>47203</v>
      </c>
      <c r="G22" s="170">
        <v>47214</v>
      </c>
      <c r="H22" s="171">
        <v>47260</v>
      </c>
      <c r="I22" s="172">
        <v>47270</v>
      </c>
      <c r="J22" s="173">
        <v>47329</v>
      </c>
      <c r="K22" s="174">
        <v>47371</v>
      </c>
      <c r="L22" s="167">
        <v>47420</v>
      </c>
      <c r="M22" s="168">
        <v>47424</v>
      </c>
      <c r="N22" s="175">
        <v>47476</v>
      </c>
      <c r="O22" s="166">
        <v>47487</v>
      </c>
      <c r="P22" s="209" t="s">
        <v>160</v>
      </c>
      <c r="Q22" s="210">
        <f t="shared" si="0"/>
        <v>43586</v>
      </c>
      <c r="R22" s="211">
        <f>EOMONTH(P15,-9)+1</f>
        <v>43586</v>
      </c>
      <c r="S22" s="210" t="e">
        <f t="shared" si="1"/>
        <v>#N/A</v>
      </c>
      <c r="T22" s="211" t="e">
        <f>LOOKUP(P15,A18:A22,J18:J22)</f>
        <v>#N/A</v>
      </c>
      <c r="U22" s="213">
        <f t="shared" ref="U22:U28" si="3">WEEKNUM(R22)</f>
        <v>18</v>
      </c>
      <c r="V22" s="213" t="e">
        <f t="shared" ref="V22:V28" si="4">WEEKNUM(T22)</f>
        <v>#N/A</v>
      </c>
      <c r="W22" s="213" t="e">
        <f>IF(R22="","",ROUND(DAYS360(R22,T22)/7,0))</f>
        <v>#N/A</v>
      </c>
      <c r="X22" s="214" t="e">
        <f t="shared" si="2"/>
        <v>#N/A</v>
      </c>
      <c r="Y22" s="213" t="e">
        <f>W22-SUM(W23:W24)</f>
        <v>#N/A</v>
      </c>
      <c r="Z22" s="11"/>
    </row>
    <row r="23" spans="1:27" x14ac:dyDescent="0.2">
      <c r="A23" s="118"/>
      <c r="B23" s="396" t="s">
        <v>58</v>
      </c>
      <c r="C23" s="396"/>
      <c r="D23" s="396"/>
      <c r="E23" s="396"/>
      <c r="F23" s="391" t="s">
        <v>60</v>
      </c>
      <c r="G23" s="391"/>
      <c r="H23" s="391"/>
      <c r="I23" s="391"/>
      <c r="J23" s="391"/>
      <c r="K23" s="391"/>
      <c r="L23" s="396" t="s">
        <v>59</v>
      </c>
      <c r="M23" s="396"/>
      <c r="N23" s="391" t="s">
        <v>59</v>
      </c>
      <c r="O23" s="392"/>
      <c r="P23" s="192" t="s">
        <v>157</v>
      </c>
      <c r="Q23" s="203" t="e">
        <f t="shared" si="0"/>
        <v>#N/A</v>
      </c>
      <c r="R23" s="202" t="e">
        <f>IF(AND(MONTH(R20)=4,MONTH(T20)=4),R20,IF(AND(MONTH(R20)=3,MONTH(T20)=4),EOMONTH(R20,0)+1,""))</f>
        <v>#N/A</v>
      </c>
      <c r="S23" s="203" t="e">
        <f t="shared" si="1"/>
        <v>#N/A</v>
      </c>
      <c r="T23" s="202" t="e">
        <f>IF(MONTH(T20)=4,T20,"")</f>
        <v>#N/A</v>
      </c>
      <c r="U23" s="207" t="e">
        <f t="shared" si="3"/>
        <v>#N/A</v>
      </c>
      <c r="V23" s="207" t="e">
        <f t="shared" si="4"/>
        <v>#N/A</v>
      </c>
      <c r="W23" s="207" t="e">
        <f>IF(X23="","",IF(X23&gt;4,ROUNDUP((X23)/7,0),""))</f>
        <v>#N/A</v>
      </c>
      <c r="X23" s="208" t="e">
        <f t="shared" si="2"/>
        <v>#N/A</v>
      </c>
    </row>
    <row r="24" spans="1:27" ht="13.5" thickBot="1" x14ac:dyDescent="0.25">
      <c r="A24" s="149" t="s">
        <v>116</v>
      </c>
      <c r="B24" s="150"/>
      <c r="C24" s="150"/>
      <c r="D24" s="150"/>
      <c r="E24" s="150"/>
      <c r="F24" s="150"/>
      <c r="G24" s="150"/>
      <c r="H24" s="150"/>
      <c r="I24" s="150"/>
      <c r="J24" s="150"/>
      <c r="K24" s="150"/>
      <c r="L24" s="150"/>
      <c r="M24" s="134"/>
      <c r="N24" s="389" t="str">
        <f>'Hinweis und Übungsstätten'!Q2</f>
        <v>©swegmann/05.2020</v>
      </c>
      <c r="O24" s="390"/>
      <c r="P24" s="191" t="s">
        <v>163</v>
      </c>
      <c r="Q24" s="196" t="e">
        <f t="shared" si="0"/>
        <v>#N/A</v>
      </c>
      <c r="R24" s="195" t="e">
        <f>LOOKUP(P15,A18:A22,H18:H22)</f>
        <v>#N/A</v>
      </c>
      <c r="S24" s="196" t="e">
        <f t="shared" si="1"/>
        <v>#N/A</v>
      </c>
      <c r="T24" s="195" t="e">
        <f>LOOKUP(P15,A18:A22,I18:I22)</f>
        <v>#N/A</v>
      </c>
      <c r="U24" s="205" t="e">
        <f t="shared" si="3"/>
        <v>#N/A</v>
      </c>
      <c r="V24" s="205" t="e">
        <f t="shared" si="4"/>
        <v>#N/A</v>
      </c>
      <c r="W24" s="205" t="e">
        <f>IF(R24="","",ROUNDUP(DAYS360(R24,T24)/7,0))</f>
        <v>#N/A</v>
      </c>
      <c r="X24" s="206" t="e">
        <f t="shared" si="2"/>
        <v>#N/A</v>
      </c>
    </row>
    <row r="25" spans="1:27" ht="12.95" customHeight="1" x14ac:dyDescent="0.2">
      <c r="A25" s="224"/>
      <c r="B25" s="225" t="s">
        <v>143</v>
      </c>
      <c r="C25" s="226"/>
      <c r="D25" s="226"/>
      <c r="E25" s="226"/>
      <c r="F25" s="226"/>
      <c r="G25" s="226"/>
      <c r="H25" s="226"/>
      <c r="I25" s="226"/>
      <c r="J25" s="226"/>
      <c r="K25" s="226"/>
      <c r="L25" s="226"/>
      <c r="M25" s="226"/>
      <c r="N25" s="226"/>
      <c r="O25" s="227"/>
      <c r="P25" s="215" t="s">
        <v>161</v>
      </c>
      <c r="Q25" s="210" t="e">
        <f t="shared" si="0"/>
        <v>#N/A</v>
      </c>
      <c r="R25" s="211" t="e">
        <f>LOOKUP(P15,A18:A22,K18:K22)</f>
        <v>#N/A</v>
      </c>
      <c r="S25" s="210" t="e">
        <f t="shared" si="1"/>
        <v>#N/A</v>
      </c>
      <c r="T25" s="211" t="e">
        <f>LOOKUP(P15,A18:A22,O18:O22)</f>
        <v>#N/A</v>
      </c>
      <c r="U25" s="213" t="e">
        <f t="shared" si="3"/>
        <v>#N/A</v>
      </c>
      <c r="V25" s="213" t="e">
        <f t="shared" si="4"/>
        <v>#N/A</v>
      </c>
      <c r="W25" s="213" t="e">
        <f>IF(R25="","",ROUND(DAYS360(R25,T25)/7,0))</f>
        <v>#N/A</v>
      </c>
      <c r="X25" s="214" t="e">
        <f t="shared" si="2"/>
        <v>#N/A</v>
      </c>
      <c r="Y25" s="213" t="e">
        <f>W25-W28</f>
        <v>#N/A</v>
      </c>
    </row>
    <row r="26" spans="1:27" ht="13.5" thickBot="1" x14ac:dyDescent="0.25">
      <c r="A26" s="228"/>
      <c r="B26" s="387" t="s">
        <v>144</v>
      </c>
      <c r="C26" s="387"/>
      <c r="D26" s="387"/>
      <c r="E26" s="387"/>
      <c r="F26" s="387"/>
      <c r="G26" s="387"/>
      <c r="H26" s="387"/>
      <c r="I26" s="387"/>
      <c r="J26" s="387"/>
      <c r="K26" s="387"/>
      <c r="L26" s="387"/>
      <c r="M26" s="387"/>
      <c r="N26" s="387"/>
      <c r="O26" s="388"/>
      <c r="P26" s="191" t="s">
        <v>114</v>
      </c>
      <c r="Q26" s="196">
        <f t="shared" si="0"/>
        <v>43739</v>
      </c>
      <c r="R26" s="195">
        <f>EOMONTH(P15,-4)+1</f>
        <v>43739</v>
      </c>
      <c r="S26" s="196">
        <f t="shared" si="1"/>
        <v>46022</v>
      </c>
      <c r="T26" s="195">
        <f>EOMONTH(R17,11)</f>
        <v>46022</v>
      </c>
      <c r="U26" s="205">
        <f t="shared" si="3"/>
        <v>40</v>
      </c>
      <c r="V26" s="205">
        <f t="shared" si="4"/>
        <v>53</v>
      </c>
      <c r="W26" s="205">
        <f>ROUND(DAYS360(R26,T26)/7,0)</f>
        <v>321</v>
      </c>
      <c r="X26" s="206">
        <f>DAYS360(R26,T26)</f>
        <v>2250</v>
      </c>
      <c r="Y26" s="213" t="e">
        <f>W26-W28</f>
        <v>#N/A</v>
      </c>
    </row>
    <row r="27" spans="1:27" x14ac:dyDescent="0.2">
      <c r="P27" s="192" t="s">
        <v>14</v>
      </c>
      <c r="Q27" s="203" t="e">
        <f t="shared" si="0"/>
        <v>#N/A</v>
      </c>
      <c r="R27" s="202" t="e">
        <f>LOOKUP(P15,A18:A22,L18:L22)</f>
        <v>#N/A</v>
      </c>
      <c r="S27" s="203" t="e">
        <f t="shared" si="1"/>
        <v>#N/A</v>
      </c>
      <c r="T27" s="202" t="e">
        <f>LOOKUP(P15,A18:A22,M18:M22)</f>
        <v>#N/A</v>
      </c>
      <c r="U27" s="207" t="e">
        <f t="shared" si="3"/>
        <v>#N/A</v>
      </c>
      <c r="V27" s="207" t="e">
        <f t="shared" si="4"/>
        <v>#N/A</v>
      </c>
      <c r="W27" s="207" t="e">
        <f>IF(R27="","",ROUNDUP(DAYS360(R27,T27)/7,0))</f>
        <v>#N/A</v>
      </c>
      <c r="X27" s="208" t="e">
        <f>IF(R27="","",DAYS360(R27,T27))</f>
        <v>#N/A</v>
      </c>
    </row>
    <row r="28" spans="1:27" ht="13.5" thickBot="1" x14ac:dyDescent="0.25">
      <c r="P28" s="217" t="s">
        <v>15</v>
      </c>
      <c r="Q28" s="218" t="e">
        <f t="shared" ref="Q28" si="5">R28</f>
        <v>#N/A</v>
      </c>
      <c r="R28" s="219" t="e">
        <f>LOOKUP(P15,A18:A22,N18:N22)</f>
        <v>#N/A</v>
      </c>
      <c r="S28" s="218" t="e">
        <f t="shared" ref="S28" si="6">T28</f>
        <v>#N/A</v>
      </c>
      <c r="T28" s="219" t="e">
        <f>LOOKUP(P15,A18:A22,O18:O22)</f>
        <v>#N/A</v>
      </c>
      <c r="U28" s="220" t="e">
        <f t="shared" si="3"/>
        <v>#N/A</v>
      </c>
      <c r="V28" s="220" t="e">
        <f t="shared" si="4"/>
        <v>#N/A</v>
      </c>
      <c r="W28" s="220" t="e">
        <f>IF(R28="","",ROUND(DAYS360(R28,T28)/7,0))</f>
        <v>#N/A</v>
      </c>
      <c r="X28" s="221" t="e">
        <f>IF(R28="","",DAYS360(R28,T28))</f>
        <v>#N/A</v>
      </c>
    </row>
    <row r="33" spans="16:24" x14ac:dyDescent="0.2">
      <c r="P33" s="194"/>
      <c r="Q33" s="201"/>
      <c r="R33" s="194"/>
      <c r="S33" s="194"/>
      <c r="T33" s="194"/>
      <c r="U33" s="194"/>
      <c r="V33" s="194"/>
      <c r="W33" s="201"/>
      <c r="X33" s="194"/>
    </row>
    <row r="36" spans="16:24" x14ac:dyDescent="0.2">
      <c r="Q36" s="2"/>
    </row>
  </sheetData>
  <sheetProtection selectLockedCells="1"/>
  <mergeCells count="61">
    <mergeCell ref="P13:X13"/>
    <mergeCell ref="K9:L9"/>
    <mergeCell ref="K12:L12"/>
    <mergeCell ref="G3:I3"/>
    <mergeCell ref="K4:N4"/>
    <mergeCell ref="I7:N8"/>
    <mergeCell ref="L6:N6"/>
    <mergeCell ref="M12:N12"/>
    <mergeCell ref="B26:O26"/>
    <mergeCell ref="N24:O24"/>
    <mergeCell ref="I12:J12"/>
    <mergeCell ref="I9:J9"/>
    <mergeCell ref="N23:O23"/>
    <mergeCell ref="B16:C16"/>
    <mergeCell ref="D16:E16"/>
    <mergeCell ref="F16:G16"/>
    <mergeCell ref="H16:I16"/>
    <mergeCell ref="F15:G15"/>
    <mergeCell ref="K15:O15"/>
    <mergeCell ref="B17:F17"/>
    <mergeCell ref="B23:E23"/>
    <mergeCell ref="F23:K23"/>
    <mergeCell ref="L23:M23"/>
    <mergeCell ref="A13:D14"/>
    <mergeCell ref="B12:D12"/>
    <mergeCell ref="K13:L13"/>
    <mergeCell ref="G12:H12"/>
    <mergeCell ref="E9:F9"/>
    <mergeCell ref="E12:F12"/>
    <mergeCell ref="B11:D11"/>
    <mergeCell ref="K17:O17"/>
    <mergeCell ref="L16:M16"/>
    <mergeCell ref="A15:E15"/>
    <mergeCell ref="I15:J15"/>
    <mergeCell ref="N16:O16"/>
    <mergeCell ref="G17:I17"/>
    <mergeCell ref="J16:K16"/>
    <mergeCell ref="A7:C7"/>
    <mergeCell ref="D4:H4"/>
    <mergeCell ref="A2:O2"/>
    <mergeCell ref="I4:J4"/>
    <mergeCell ref="A5:C5"/>
    <mergeCell ref="D5:H5"/>
    <mergeCell ref="D6:H6"/>
    <mergeCell ref="D7:H7"/>
    <mergeCell ref="A1:O1"/>
    <mergeCell ref="P15:Q15"/>
    <mergeCell ref="D3:F3"/>
    <mergeCell ref="A3:C3"/>
    <mergeCell ref="J6:K6"/>
    <mergeCell ref="J5:N5"/>
    <mergeCell ref="A8:C8"/>
    <mergeCell ref="J3:K3"/>
    <mergeCell ref="E8:H8"/>
    <mergeCell ref="N13:O13"/>
    <mergeCell ref="E13:J13"/>
    <mergeCell ref="G9:H9"/>
    <mergeCell ref="M9:N9"/>
    <mergeCell ref="L3:N3"/>
    <mergeCell ref="A4:C4"/>
    <mergeCell ref="A6:C6"/>
  </mergeCells>
  <phoneticPr fontId="2" type="noConversion"/>
  <conditionalFormatting sqref="P23:X23 P18:Z21 R17:R23 T17:X23 R25:R26 T25:X26 Z22">
    <cfRule type="cellIs" dxfId="11" priority="11" stopIfTrue="1" operator="equal">
      <formula>"FEHLER!!"</formula>
    </cfRule>
  </conditionalFormatting>
  <conditionalFormatting sqref="Y17">
    <cfRule type="cellIs" dxfId="10" priority="5" stopIfTrue="1" operator="equal">
      <formula>"FEHLER!!"</formula>
    </cfRule>
  </conditionalFormatting>
  <conditionalFormatting sqref="Y22">
    <cfRule type="cellIs" dxfId="9" priority="4" stopIfTrue="1" operator="equal">
      <formula>"FEHLER!!"</formula>
    </cfRule>
  </conditionalFormatting>
  <conditionalFormatting sqref="Y26">
    <cfRule type="cellIs" dxfId="8" priority="2" stopIfTrue="1" operator="equal">
      <formula>"FEHLER!!"</formula>
    </cfRule>
  </conditionalFormatting>
  <conditionalFormatting sqref="Y25">
    <cfRule type="cellIs" dxfId="7" priority="3" stopIfTrue="1" operator="equal">
      <formula>"FEHLER!!"</formula>
    </cfRule>
  </conditionalFormatting>
  <conditionalFormatting sqref="L3:N3">
    <cfRule type="containsText" dxfId="6" priority="1" operator="containsText" text="Abrechnung ist nicht für Vorjahr">
      <formula>NOT(ISERROR(SEARCH("Abrechnung ist nicht für Vorjahr",L3)))</formula>
    </cfRule>
  </conditionalFormatting>
  <printOptions horizontalCentered="1" verticalCentered="1"/>
  <pageMargins left="0.19685039370078741" right="0.19685039370078741" top="0.51181102362204722" bottom="0.19685039370078741" header="0.31496062992125984" footer="0"/>
  <pageSetup paperSize="9" orientation="landscape" horizontalDpi="4294967295" verticalDpi="4294967295"/>
  <headerFooter>
    <oddHeader>&amp;R&amp;12Anlage  9</oddHeader>
  </headerFooter>
  <legacy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indexed="51"/>
  </sheetPr>
  <dimension ref="A1:W32"/>
  <sheetViews>
    <sheetView showGridLines="0" showRowColHeaders="0" showZeros="0" zoomScale="200" zoomScaleNormal="200" zoomScalePageLayoutView="200" workbookViewId="0">
      <selection activeCell="E3" sqref="E3:F3"/>
    </sheetView>
  </sheetViews>
  <sheetFormatPr baseColWidth="10" defaultRowHeight="12.75" x14ac:dyDescent="0.2"/>
  <cols>
    <col min="1" max="2" width="10.28515625" customWidth="1"/>
    <col min="3" max="3" width="8.42578125" customWidth="1"/>
    <col min="4" max="9" width="5.7109375" customWidth="1"/>
    <col min="10" max="10" width="8.140625" customWidth="1"/>
    <col min="11" max="11" width="8.140625" style="2" customWidth="1"/>
    <col min="12" max="12" width="9.42578125" customWidth="1"/>
    <col min="13" max="13" width="8.28515625" customWidth="1"/>
    <col min="14" max="14" width="7.28515625" customWidth="1"/>
    <col min="15" max="15" width="9.42578125" customWidth="1"/>
    <col min="16" max="16" width="19.42578125" customWidth="1"/>
  </cols>
  <sheetData>
    <row r="1" spans="1:23" ht="38.25" customHeight="1" thickTop="1" x14ac:dyDescent="0.2">
      <c r="A1" s="27" t="s">
        <v>34</v>
      </c>
      <c r="B1" s="489">
        <f>Vereinsdaten!D4</f>
        <v>0</v>
      </c>
      <c r="C1" s="489"/>
      <c r="D1" s="489"/>
      <c r="E1" s="490" t="s">
        <v>129</v>
      </c>
      <c r="F1" s="491"/>
      <c r="G1" s="418" t="str">
        <f>Vereinsdaten!D5&amp;", "&amp;Vereinsdaten!D6</f>
        <v xml:space="preserve">, </v>
      </c>
      <c r="H1" s="418"/>
      <c r="I1" s="418"/>
      <c r="J1" s="418"/>
      <c r="K1" s="418"/>
      <c r="L1" s="418"/>
      <c r="M1" s="418"/>
      <c r="N1" s="88" t="s">
        <v>17</v>
      </c>
      <c r="O1" s="418">
        <f>Vereinsdaten!D7</f>
        <v>0</v>
      </c>
      <c r="P1" s="419"/>
      <c r="Q1" s="416" t="str">
        <f>IF(B1=0,"Bitte Tabelle Vereinsdaten vollständig ausfüllen","")</f>
        <v>Bitte Tabelle Vereinsdaten vollständig ausfüllen</v>
      </c>
      <c r="R1" s="417"/>
      <c r="U1" s="11"/>
      <c r="V1" s="11"/>
      <c r="W1" s="11"/>
    </row>
    <row r="2" spans="1:23" ht="21" customHeight="1" x14ac:dyDescent="0.2">
      <c r="A2" s="37"/>
      <c r="B2" s="102"/>
      <c r="C2" s="423" t="s">
        <v>171</v>
      </c>
      <c r="D2" s="423"/>
      <c r="E2" s="423"/>
      <c r="F2" s="423"/>
      <c r="G2" s="423"/>
      <c r="H2" s="423"/>
      <c r="I2" s="423"/>
      <c r="J2" s="423"/>
      <c r="K2" s="423"/>
      <c r="L2" s="423"/>
      <c r="M2" s="423"/>
      <c r="N2" s="420">
        <f>Vereinsdaten!J3</f>
        <v>43831</v>
      </c>
      <c r="O2" s="420"/>
      <c r="P2" s="38"/>
      <c r="Q2" s="416"/>
      <c r="R2" s="417"/>
    </row>
    <row r="3" spans="1:23" ht="17.25" customHeight="1" thickBot="1" x14ac:dyDescent="0.3">
      <c r="A3" s="28"/>
      <c r="B3" s="31"/>
      <c r="C3" s="31"/>
      <c r="D3" s="30" t="s">
        <v>46</v>
      </c>
      <c r="E3" s="488">
        <f>Vereinsdaten!E11</f>
        <v>45658</v>
      </c>
      <c r="F3" s="488"/>
      <c r="G3" s="30" t="s">
        <v>16</v>
      </c>
      <c r="H3" s="488">
        <f>Vereinsdaten!F11</f>
        <v>45747</v>
      </c>
      <c r="I3" s="488"/>
      <c r="J3" s="30"/>
      <c r="K3" s="488" t="str">
        <f>Vereinsdaten!L3</f>
        <v/>
      </c>
      <c r="L3" s="488"/>
      <c r="M3" s="488"/>
      <c r="N3" s="488"/>
      <c r="O3" s="89"/>
      <c r="P3" s="32"/>
      <c r="Q3" s="416"/>
      <c r="R3" s="417"/>
    </row>
    <row r="4" spans="1:23" ht="15.75" customHeight="1" thickTop="1" thickBot="1" x14ac:dyDescent="0.3">
      <c r="A4" s="444"/>
      <c r="B4" s="445"/>
      <c r="C4" s="446"/>
      <c r="D4" s="494" t="s">
        <v>41</v>
      </c>
      <c r="E4" s="495"/>
      <c r="F4" s="495"/>
      <c r="G4" s="495"/>
      <c r="H4" s="495"/>
      <c r="I4" s="496"/>
      <c r="J4" s="453" t="s">
        <v>93</v>
      </c>
      <c r="K4" s="460" t="s">
        <v>62</v>
      </c>
      <c r="L4" s="441" t="s">
        <v>42</v>
      </c>
      <c r="M4" s="435" t="s">
        <v>138</v>
      </c>
      <c r="N4" s="438" t="s">
        <v>139</v>
      </c>
      <c r="O4" s="468" t="s">
        <v>91</v>
      </c>
      <c r="P4" s="432" t="s">
        <v>89</v>
      </c>
    </row>
    <row r="5" spans="1:23" ht="11.25" customHeight="1" thickTop="1" thickBot="1" x14ac:dyDescent="0.25">
      <c r="A5" s="447"/>
      <c r="B5" s="448"/>
      <c r="C5" s="449"/>
      <c r="D5" s="492" t="s">
        <v>133</v>
      </c>
      <c r="E5" s="493"/>
      <c r="F5" s="493"/>
      <c r="G5" s="493"/>
      <c r="H5" s="493"/>
      <c r="I5" s="493"/>
      <c r="J5" s="454"/>
      <c r="K5" s="461"/>
      <c r="L5" s="442"/>
      <c r="M5" s="436"/>
      <c r="N5" s="439"/>
      <c r="O5" s="469"/>
      <c r="P5" s="433"/>
    </row>
    <row r="6" spans="1:23" ht="17.25" customHeight="1" thickTop="1" thickBot="1" x14ac:dyDescent="0.25">
      <c r="A6" s="450" t="s">
        <v>43</v>
      </c>
      <c r="B6" s="451"/>
      <c r="C6" s="452"/>
      <c r="D6" s="46" t="s">
        <v>35</v>
      </c>
      <c r="E6" s="33" t="s">
        <v>36</v>
      </c>
      <c r="F6" s="33" t="s">
        <v>37</v>
      </c>
      <c r="G6" s="33" t="s">
        <v>38</v>
      </c>
      <c r="H6" s="33" t="s">
        <v>39</v>
      </c>
      <c r="I6" s="34" t="s">
        <v>40</v>
      </c>
      <c r="J6" s="455"/>
      <c r="K6" s="462"/>
      <c r="L6" s="443"/>
      <c r="M6" s="437"/>
      <c r="N6" s="440"/>
      <c r="O6" s="470"/>
      <c r="P6" s="434"/>
    </row>
    <row r="7" spans="1:23" ht="16.350000000000001" customHeight="1" x14ac:dyDescent="0.2">
      <c r="A7" s="457" t="str">
        <f>'Hinweis und Übungsstätten'!B8</f>
        <v>Grüntenhalle</v>
      </c>
      <c r="B7" s="458"/>
      <c r="C7" s="459"/>
      <c r="D7" s="23"/>
      <c r="E7" s="21"/>
      <c r="F7" s="21"/>
      <c r="G7" s="21"/>
      <c r="H7" s="21"/>
      <c r="I7" s="24"/>
      <c r="J7" s="35">
        <f>SUM(D7:I7)</f>
        <v>0</v>
      </c>
      <c r="K7" s="36">
        <f>'Hinweis und Übungsstätten'!C8</f>
        <v>3</v>
      </c>
      <c r="L7" s="93">
        <f>J7*K7</f>
        <v>0</v>
      </c>
      <c r="M7" s="91" t="str">
        <f>IF(AND(L7&gt;0,N7=""),Vereinsdaten!$E$12,"")</f>
        <v/>
      </c>
      <c r="N7" s="115"/>
      <c r="O7" s="96">
        <f>IF(AND(L7="",N7=""),"",IF(M7="",L7*N7,L7*M7))</f>
        <v>0</v>
      </c>
      <c r="P7" s="98" t="s">
        <v>96</v>
      </c>
    </row>
    <row r="8" spans="1:23" ht="16.350000000000001" customHeight="1" x14ac:dyDescent="0.2">
      <c r="A8" s="457" t="str">
        <f>'Hinweis und Übungsstätten'!B9</f>
        <v>Jul-Kunert-Halle Kraftraum</v>
      </c>
      <c r="B8" s="458"/>
      <c r="C8" s="459"/>
      <c r="D8" s="23"/>
      <c r="E8" s="21"/>
      <c r="F8" s="21"/>
      <c r="G8" s="21"/>
      <c r="H8" s="21"/>
      <c r="I8" s="24"/>
      <c r="J8" s="39">
        <f t="shared" ref="J8:J25" si="0">SUM(D8:I8)</f>
        <v>0</v>
      </c>
      <c r="K8" s="36">
        <f>'Hinweis und Übungsstätten'!C9</f>
        <v>3</v>
      </c>
      <c r="L8" s="94">
        <f t="shared" ref="L8:L25" si="1">J8*K8</f>
        <v>0</v>
      </c>
      <c r="M8" s="91" t="str">
        <f>IF(AND(L8&gt;0,N8=""),Vereinsdaten!$E$12,"")</f>
        <v/>
      </c>
      <c r="N8" s="115"/>
      <c r="O8" s="96">
        <f t="shared" ref="O8:O18" si="2">IF(AND(L8="",N8=""),"",IF(M8="",L8*N8,L8*M8))</f>
        <v>0</v>
      </c>
      <c r="P8" s="421" t="s">
        <v>137</v>
      </c>
    </row>
    <row r="9" spans="1:23" ht="16.350000000000001" customHeight="1" x14ac:dyDescent="0.2">
      <c r="A9" s="457" t="str">
        <f>'Hinweis und Übungsstätten'!B10</f>
        <v>Julius-Kunert-Halle 1</v>
      </c>
      <c r="B9" s="458"/>
      <c r="C9" s="459"/>
      <c r="D9" s="23"/>
      <c r="E9" s="21"/>
      <c r="F9" s="21"/>
      <c r="G9" s="21"/>
      <c r="H9" s="21"/>
      <c r="I9" s="24"/>
      <c r="J9" s="39">
        <f t="shared" si="0"/>
        <v>0</v>
      </c>
      <c r="K9" s="36">
        <f>'Hinweis und Übungsstätten'!C10</f>
        <v>3</v>
      </c>
      <c r="L9" s="94">
        <f t="shared" si="1"/>
        <v>0</v>
      </c>
      <c r="M9" s="91" t="str">
        <f>IF(AND(L9&gt;0,N9=""),Vereinsdaten!$E$12,"")</f>
        <v/>
      </c>
      <c r="N9" s="115"/>
      <c r="O9" s="96">
        <f t="shared" si="2"/>
        <v>0</v>
      </c>
      <c r="P9" s="421"/>
    </row>
    <row r="10" spans="1:23" ht="16.350000000000001" customHeight="1" thickBot="1" x14ac:dyDescent="0.25">
      <c r="A10" s="457" t="str">
        <f>'Hinweis und Übungsstätten'!B11</f>
        <v>Julius-Kunert-Halle 2</v>
      </c>
      <c r="B10" s="458"/>
      <c r="C10" s="459"/>
      <c r="D10" s="23"/>
      <c r="E10" s="21"/>
      <c r="F10" s="21"/>
      <c r="G10" s="21"/>
      <c r="H10" s="21"/>
      <c r="I10" s="24"/>
      <c r="J10" s="39">
        <f t="shared" si="0"/>
        <v>0</v>
      </c>
      <c r="K10" s="36">
        <f>'Hinweis und Übungsstätten'!C11</f>
        <v>3</v>
      </c>
      <c r="L10" s="94">
        <f t="shared" si="1"/>
        <v>0</v>
      </c>
      <c r="M10" s="91" t="str">
        <f>IF(AND(L10&gt;0,N10=""),Vereinsdaten!$E$12,"")</f>
        <v/>
      </c>
      <c r="N10" s="115"/>
      <c r="O10" s="96">
        <f t="shared" si="2"/>
        <v>0</v>
      </c>
      <c r="P10" s="431"/>
    </row>
    <row r="11" spans="1:23" ht="16.350000000000001" customHeight="1" thickBot="1" x14ac:dyDescent="0.25">
      <c r="A11" s="457" t="str">
        <f>'Hinweis und Übungsstätten'!B12</f>
        <v>Julius-Kunert-Halle 3</v>
      </c>
      <c r="B11" s="458"/>
      <c r="C11" s="459"/>
      <c r="D11" s="23"/>
      <c r="E11" s="21"/>
      <c r="F11" s="21"/>
      <c r="G11" s="21"/>
      <c r="H11" s="21"/>
      <c r="I11" s="24"/>
      <c r="J11" s="39">
        <f t="shared" si="0"/>
        <v>0</v>
      </c>
      <c r="K11" s="36">
        <f>'Hinweis und Übungsstätten'!C12</f>
        <v>3</v>
      </c>
      <c r="L11" s="94">
        <f t="shared" si="1"/>
        <v>0</v>
      </c>
      <c r="M11" s="91" t="str">
        <f>IF(AND(L11&gt;0,N11=""),Vereinsdaten!$E$12,"")</f>
        <v/>
      </c>
      <c r="N11" s="115"/>
      <c r="O11" s="96">
        <f t="shared" si="2"/>
        <v>0</v>
      </c>
      <c r="P11" s="140" t="s">
        <v>90</v>
      </c>
    </row>
    <row r="12" spans="1:23" ht="16.350000000000001" customHeight="1" x14ac:dyDescent="0.2">
      <c r="A12" s="457" t="str">
        <f>'Hinweis und Übungsstätten'!B13</f>
        <v>Königsegghalle</v>
      </c>
      <c r="B12" s="458"/>
      <c r="C12" s="459"/>
      <c r="D12" s="23"/>
      <c r="E12" s="21"/>
      <c r="F12" s="21"/>
      <c r="G12" s="21"/>
      <c r="H12" s="21"/>
      <c r="I12" s="24"/>
      <c r="J12" s="39">
        <f>SUM(D12:I12)</f>
        <v>0</v>
      </c>
      <c r="K12" s="36">
        <f>'Hinweis und Übungsstätten'!C13</f>
        <v>3</v>
      </c>
      <c r="L12" s="94">
        <f t="shared" si="1"/>
        <v>0</v>
      </c>
      <c r="M12" s="91" t="str">
        <f>IF(AND(L12&gt;0,N12=""),Vereinsdaten!$E$12,"")</f>
        <v/>
      </c>
      <c r="N12" s="115"/>
      <c r="O12" s="96">
        <f t="shared" si="2"/>
        <v>0</v>
      </c>
      <c r="P12" s="430" t="s">
        <v>140</v>
      </c>
    </row>
    <row r="13" spans="1:23" ht="16.350000000000001" customHeight="1" thickBot="1" x14ac:dyDescent="0.25">
      <c r="A13" s="457" t="str">
        <f>'Hinweis und Übungsstätten'!B14</f>
        <v>Maria Stern</v>
      </c>
      <c r="B13" s="458"/>
      <c r="C13" s="459"/>
      <c r="D13" s="23"/>
      <c r="E13" s="21"/>
      <c r="F13" s="21"/>
      <c r="G13" s="21"/>
      <c r="H13" s="21"/>
      <c r="I13" s="24"/>
      <c r="J13" s="39">
        <f t="shared" si="0"/>
        <v>0</v>
      </c>
      <c r="K13" s="36">
        <f>'Hinweis und Übungsstätten'!C14</f>
        <v>3</v>
      </c>
      <c r="L13" s="94">
        <f t="shared" si="1"/>
        <v>0</v>
      </c>
      <c r="M13" s="91" t="str">
        <f>IF(AND(L13&gt;0,N13=""),Vereinsdaten!$E$12,"")</f>
        <v/>
      </c>
      <c r="N13" s="115"/>
      <c r="O13" s="96">
        <f t="shared" si="2"/>
        <v>0</v>
      </c>
      <c r="P13" s="431"/>
    </row>
    <row r="14" spans="1:23" ht="16.350000000000001" customHeight="1" x14ac:dyDescent="0.2">
      <c r="A14" s="457" t="str">
        <f>'Hinweis und Übungsstätten'!B15</f>
        <v>Sporthalle Stein</v>
      </c>
      <c r="B14" s="458"/>
      <c r="C14" s="459"/>
      <c r="D14" s="23"/>
      <c r="E14" s="21"/>
      <c r="F14" s="21"/>
      <c r="G14" s="21"/>
      <c r="H14" s="21"/>
      <c r="I14" s="24"/>
      <c r="J14" s="39">
        <f t="shared" si="0"/>
        <v>0</v>
      </c>
      <c r="K14" s="36">
        <f>'Hinweis und Übungsstätten'!C15</f>
        <v>3</v>
      </c>
      <c r="L14" s="94">
        <f t="shared" si="1"/>
        <v>0</v>
      </c>
      <c r="M14" s="91" t="str">
        <f>IF(AND(L14&gt;0,N14=""),Vereinsdaten!$E$12,"")</f>
        <v/>
      </c>
      <c r="N14" s="115"/>
      <c r="O14" s="96">
        <f t="shared" si="2"/>
        <v>0</v>
      </c>
      <c r="P14" s="476" t="s">
        <v>134</v>
      </c>
    </row>
    <row r="15" spans="1:23" ht="16.350000000000001" customHeight="1" thickBot="1" x14ac:dyDescent="0.25">
      <c r="A15" s="457" t="str">
        <f>'Hinweis und Übungsstätten'!B16</f>
        <v>Hallenbad</v>
      </c>
      <c r="B15" s="458"/>
      <c r="C15" s="459"/>
      <c r="D15" s="23"/>
      <c r="E15" s="21"/>
      <c r="F15" s="21"/>
      <c r="G15" s="21"/>
      <c r="H15" s="21"/>
      <c r="I15" s="24"/>
      <c r="J15" s="39">
        <f t="shared" si="0"/>
        <v>0</v>
      </c>
      <c r="K15" s="36">
        <f>'Hinweis und Übungsstätten'!C16</f>
        <v>3</v>
      </c>
      <c r="L15" s="94">
        <f t="shared" si="1"/>
        <v>0</v>
      </c>
      <c r="M15" s="91" t="str">
        <f>IF(AND(L15&gt;0,N15=""),Vereinsdaten!$E$12,"")</f>
        <v/>
      </c>
      <c r="N15" s="115"/>
      <c r="O15" s="96">
        <f t="shared" si="2"/>
        <v>0</v>
      </c>
      <c r="P15" s="477"/>
    </row>
    <row r="16" spans="1:23" ht="16.350000000000001" customHeight="1" x14ac:dyDescent="0.2">
      <c r="A16" s="457" t="str">
        <f>'Hinweis und Übungsstätten'!B17</f>
        <v>Schießanlage</v>
      </c>
      <c r="B16" s="458"/>
      <c r="C16" s="459"/>
      <c r="D16" s="23"/>
      <c r="E16" s="21"/>
      <c r="F16" s="21"/>
      <c r="G16" s="21"/>
      <c r="H16" s="21"/>
      <c r="I16" s="24"/>
      <c r="J16" s="39">
        <f t="shared" si="0"/>
        <v>0</v>
      </c>
      <c r="K16" s="36">
        <f>'Hinweis und Übungsstätten'!C17</f>
        <v>3</v>
      </c>
      <c r="L16" s="94">
        <f t="shared" si="1"/>
        <v>0</v>
      </c>
      <c r="M16" s="91" t="str">
        <f>IF(AND(L16&gt;0,N16=""),Vereinsdaten!$E$12,"")</f>
        <v/>
      </c>
      <c r="N16" s="115"/>
      <c r="O16" s="96">
        <f t="shared" si="2"/>
        <v>0</v>
      </c>
      <c r="P16" s="430" t="s">
        <v>135</v>
      </c>
    </row>
    <row r="17" spans="1:20" ht="16.350000000000001" customHeight="1" x14ac:dyDescent="0.2">
      <c r="A17" s="457" t="str">
        <f>'Hinweis und Übungsstätten'!B18</f>
        <v>Alte Schule - Jahnstraße</v>
      </c>
      <c r="B17" s="458"/>
      <c r="C17" s="459"/>
      <c r="D17" s="23"/>
      <c r="E17" s="21"/>
      <c r="F17" s="21"/>
      <c r="G17" s="21"/>
      <c r="H17" s="21"/>
      <c r="I17" s="24"/>
      <c r="J17" s="39">
        <f t="shared" si="0"/>
        <v>0</v>
      </c>
      <c r="K17" s="36">
        <f>'Hinweis und Übungsstätten'!C18</f>
        <v>3</v>
      </c>
      <c r="L17" s="94">
        <f t="shared" si="1"/>
        <v>0</v>
      </c>
      <c r="M17" s="91" t="str">
        <f>IF(AND(L17&gt;0,N17=""),Vereinsdaten!$E$12,"")</f>
        <v/>
      </c>
      <c r="N17" s="115"/>
      <c r="O17" s="96">
        <f t="shared" si="2"/>
        <v>0</v>
      </c>
      <c r="P17" s="421"/>
    </row>
    <row r="18" spans="1:20" ht="16.350000000000001" customHeight="1" thickBot="1" x14ac:dyDescent="0.25">
      <c r="A18" s="427" t="str">
        <f>'Hinweis und Übungsstätten'!B19</f>
        <v>Kindergarten Am Graben</v>
      </c>
      <c r="B18" s="428"/>
      <c r="C18" s="429"/>
      <c r="D18" s="23"/>
      <c r="E18" s="21"/>
      <c r="F18" s="21"/>
      <c r="G18" s="21"/>
      <c r="H18" s="21"/>
      <c r="I18" s="24"/>
      <c r="J18" s="40">
        <f t="shared" si="0"/>
        <v>0</v>
      </c>
      <c r="K18" s="92">
        <f>'Hinweis und Übungsstätten'!C19</f>
        <v>3</v>
      </c>
      <c r="L18" s="94">
        <f t="shared" si="1"/>
        <v>0</v>
      </c>
      <c r="M18" s="91" t="str">
        <f>IF(AND(L18&gt;0,N18=""),Vereinsdaten!$E$12,"")</f>
        <v/>
      </c>
      <c r="N18" s="115"/>
      <c r="O18" s="96">
        <f t="shared" si="2"/>
        <v>0</v>
      </c>
      <c r="P18" s="421"/>
    </row>
    <row r="19" spans="1:20" ht="16.350000000000001" customHeight="1" thickTop="1" thickBot="1" x14ac:dyDescent="0.25">
      <c r="A19" s="484"/>
      <c r="B19" s="485"/>
      <c r="C19" s="78" t="s">
        <v>9</v>
      </c>
      <c r="D19" s="103">
        <f t="shared" ref="D19:I19" si="3">SUM(D7:D18)</f>
        <v>0</v>
      </c>
      <c r="E19" s="103">
        <f t="shared" si="3"/>
        <v>0</v>
      </c>
      <c r="F19" s="103">
        <f t="shared" si="3"/>
        <v>0</v>
      </c>
      <c r="G19" s="103">
        <f t="shared" si="3"/>
        <v>0</v>
      </c>
      <c r="H19" s="103">
        <f t="shared" si="3"/>
        <v>0</v>
      </c>
      <c r="I19" s="103">
        <f t="shared" si="3"/>
        <v>0</v>
      </c>
      <c r="J19" s="104">
        <f>SUM(D19:I19)</f>
        <v>0</v>
      </c>
      <c r="K19" s="105"/>
      <c r="L19" s="106"/>
      <c r="M19" s="107"/>
      <c r="N19" s="108"/>
      <c r="O19" s="109">
        <f>SUM(O7:O18)</f>
        <v>0</v>
      </c>
      <c r="P19" s="421"/>
    </row>
    <row r="20" spans="1:20" ht="16.350000000000001" customHeight="1" thickTop="1" x14ac:dyDescent="0.2">
      <c r="A20" s="457" t="str">
        <f>'Hinweis und Übungsstätten'!B21</f>
        <v>Platz 1 Stadion Hauptplatz</v>
      </c>
      <c r="B20" s="458"/>
      <c r="C20" s="459"/>
      <c r="D20" s="23"/>
      <c r="E20" s="21"/>
      <c r="F20" s="21"/>
      <c r="G20" s="21"/>
      <c r="H20" s="21"/>
      <c r="I20" s="24"/>
      <c r="J20" s="35">
        <f t="shared" si="0"/>
        <v>0</v>
      </c>
      <c r="K20" s="36">
        <f>'Hinweis und Übungsstätten'!C21</f>
        <v>6</v>
      </c>
      <c r="L20" s="93">
        <f t="shared" si="1"/>
        <v>0</v>
      </c>
      <c r="M20" s="91" t="str">
        <f>IF(AND(L20&gt;0,N20=""),Vereinsdaten!$E$12,"")</f>
        <v/>
      </c>
      <c r="N20" s="115"/>
      <c r="O20" s="96">
        <f>IF(AND(L20="",N20=""),"",IF(M20="",L20*N20,L20*M20))</f>
        <v>0</v>
      </c>
      <c r="P20" s="421"/>
      <c r="Q20" s="11"/>
      <c r="R20" s="11"/>
      <c r="S20" s="11"/>
      <c r="T20" s="11"/>
    </row>
    <row r="21" spans="1:20" ht="16.350000000000001" customHeight="1" thickBot="1" x14ac:dyDescent="0.25">
      <c r="A21" s="424" t="str">
        <f>'Hinweis und Übungsstätten'!B22</f>
        <v>Platz 2 Stadion Kunstrasen</v>
      </c>
      <c r="B21" s="425"/>
      <c r="C21" s="426"/>
      <c r="D21" s="23"/>
      <c r="E21" s="21"/>
      <c r="F21" s="21"/>
      <c r="G21" s="21"/>
      <c r="H21" s="21"/>
      <c r="I21" s="24"/>
      <c r="J21" s="40">
        <f t="shared" si="0"/>
        <v>0</v>
      </c>
      <c r="K21" s="41">
        <f>'Hinweis und Übungsstätten'!C22</f>
        <v>6</v>
      </c>
      <c r="L21" s="95">
        <f t="shared" si="1"/>
        <v>0</v>
      </c>
      <c r="M21" s="91" t="str">
        <f>IF(AND(L21&gt;0,N21=""),Vereinsdaten!$E$12,"")</f>
        <v/>
      </c>
      <c r="N21" s="115"/>
      <c r="O21" s="96">
        <f>IF(AND(L21="",N21=""),"",IF(M21="",L21*N21,L21*M21))</f>
        <v>0</v>
      </c>
      <c r="P21" s="421"/>
    </row>
    <row r="22" spans="1:20" ht="16.350000000000001" customHeight="1" thickTop="1" thickBot="1" x14ac:dyDescent="0.25">
      <c r="A22" s="484"/>
      <c r="B22" s="485"/>
      <c r="C22" s="78" t="s">
        <v>9</v>
      </c>
      <c r="D22" s="103">
        <f t="shared" ref="D22:I22" si="4">SUM(D20:D21)</f>
        <v>0</v>
      </c>
      <c r="E22" s="103">
        <f t="shared" si="4"/>
        <v>0</v>
      </c>
      <c r="F22" s="103">
        <f t="shared" si="4"/>
        <v>0</v>
      </c>
      <c r="G22" s="103">
        <f t="shared" si="4"/>
        <v>0</v>
      </c>
      <c r="H22" s="103">
        <f t="shared" si="4"/>
        <v>0</v>
      </c>
      <c r="I22" s="103">
        <f t="shared" si="4"/>
        <v>0</v>
      </c>
      <c r="J22" s="104">
        <f>SUM(D22:I22)</f>
        <v>0</v>
      </c>
      <c r="K22" s="105"/>
      <c r="L22" s="106"/>
      <c r="M22" s="107"/>
      <c r="N22" s="108"/>
      <c r="O22" s="109">
        <f>SUM(O20:O21)</f>
        <v>0</v>
      </c>
      <c r="P22" s="421" t="s">
        <v>136</v>
      </c>
    </row>
    <row r="23" spans="1:20" ht="16.350000000000001" customHeight="1" thickTop="1" x14ac:dyDescent="0.2">
      <c r="A23" s="457" t="str">
        <f>'Hinweis und Übungsstätten'!B23</f>
        <v>Platz 3 Nebenplatz am KKH</v>
      </c>
      <c r="B23" s="458"/>
      <c r="C23" s="459"/>
      <c r="D23" s="23"/>
      <c r="E23" s="21"/>
      <c r="F23" s="21"/>
      <c r="G23" s="21"/>
      <c r="H23" s="21"/>
      <c r="I23" s="24"/>
      <c r="J23" s="35">
        <f t="shared" si="0"/>
        <v>0</v>
      </c>
      <c r="K23" s="36">
        <f>'Hinweis und Übungsstätten'!C23</f>
        <v>3</v>
      </c>
      <c r="L23" s="93">
        <f t="shared" si="1"/>
        <v>0</v>
      </c>
      <c r="M23" s="91" t="str">
        <f>IF(AND(L23&gt;0,N23=""),Vereinsdaten!$E$12,"")</f>
        <v/>
      </c>
      <c r="N23" s="115"/>
      <c r="O23" s="96">
        <f>IF(AND(L23="",N23=""),"",IF(M23="",L23*N23,L23*M23))</f>
        <v>0</v>
      </c>
      <c r="P23" s="421"/>
    </row>
    <row r="24" spans="1:20" ht="16.350000000000001" customHeight="1" x14ac:dyDescent="0.2">
      <c r="A24" s="457">
        <f>'Hinweis und Übungsstätten'!B24</f>
        <v>0</v>
      </c>
      <c r="B24" s="458"/>
      <c r="C24" s="459"/>
      <c r="D24" s="137"/>
      <c r="E24" s="22"/>
      <c r="F24" s="22"/>
      <c r="G24" s="22"/>
      <c r="H24" s="22"/>
      <c r="I24" s="26"/>
      <c r="J24" s="39">
        <f t="shared" si="0"/>
        <v>0</v>
      </c>
      <c r="K24" s="43">
        <f>'Hinweis und Übungsstätten'!C24</f>
        <v>0</v>
      </c>
      <c r="L24" s="94">
        <f t="shared" si="1"/>
        <v>0</v>
      </c>
      <c r="M24" s="91" t="str">
        <f>IF(AND(L24&gt;0,N24=""),Vereinsdaten!$E$12,"")</f>
        <v/>
      </c>
      <c r="N24" s="115"/>
      <c r="O24" s="96">
        <f>IF(AND(L24="",N24=""),"",IF(M24="",L24*N24,L24*M24))</f>
        <v>0</v>
      </c>
      <c r="P24" s="421"/>
    </row>
    <row r="25" spans="1:20" ht="16.350000000000001" customHeight="1" thickBot="1" x14ac:dyDescent="0.25">
      <c r="A25" s="427" t="str">
        <f>'Hinweis und Übungsstätten'!B25</f>
        <v>Leichtathletikanlage</v>
      </c>
      <c r="B25" s="428"/>
      <c r="C25" s="429"/>
      <c r="D25" s="23"/>
      <c r="E25" s="21"/>
      <c r="F25" s="21"/>
      <c r="G25" s="21"/>
      <c r="H25" s="21"/>
      <c r="I25" s="24"/>
      <c r="J25" s="40">
        <f t="shared" si="0"/>
        <v>0</v>
      </c>
      <c r="K25" s="41">
        <f>'Hinweis und Übungsstätten'!C25</f>
        <v>1.5</v>
      </c>
      <c r="L25" s="95">
        <f t="shared" si="1"/>
        <v>0</v>
      </c>
      <c r="M25" s="91" t="str">
        <f>IF(AND(L25&gt;0,N25=""),Vereinsdaten!$E$12,"")</f>
        <v/>
      </c>
      <c r="N25" s="116"/>
      <c r="O25" s="96">
        <f>IF(AND(L25="",N25=""),"",IF(M25="",L25*N25,L25*M25))</f>
        <v>0</v>
      </c>
      <c r="P25" s="421"/>
    </row>
    <row r="26" spans="1:20" ht="16.350000000000001" customHeight="1" thickTop="1" thickBot="1" x14ac:dyDescent="0.25">
      <c r="A26" s="44"/>
      <c r="B26" s="45"/>
      <c r="C26" s="42" t="s">
        <v>9</v>
      </c>
      <c r="D26" s="110">
        <f t="shared" ref="D26:I26" si="5">SUM(D23:D25)</f>
        <v>0</v>
      </c>
      <c r="E26" s="110">
        <f t="shared" si="5"/>
        <v>0</v>
      </c>
      <c r="F26" s="110">
        <f t="shared" si="5"/>
        <v>0</v>
      </c>
      <c r="G26" s="110">
        <f t="shared" si="5"/>
        <v>0</v>
      </c>
      <c r="H26" s="110">
        <f t="shared" si="5"/>
        <v>0</v>
      </c>
      <c r="I26" s="110">
        <f t="shared" si="5"/>
        <v>0</v>
      </c>
      <c r="J26" s="111">
        <f>SUM(D26:I26)</f>
        <v>0</v>
      </c>
      <c r="K26" s="112"/>
      <c r="L26" s="106"/>
      <c r="M26" s="109"/>
      <c r="N26" s="109"/>
      <c r="O26" s="109">
        <f>SUM(O23:O25)</f>
        <v>0</v>
      </c>
      <c r="P26" s="422"/>
    </row>
    <row r="27" spans="1:20" ht="16.5" thickTop="1" x14ac:dyDescent="0.2">
      <c r="A27" s="482" t="s">
        <v>64</v>
      </c>
      <c r="B27" s="483"/>
      <c r="C27" s="483"/>
      <c r="D27" s="88"/>
      <c r="E27" s="88"/>
      <c r="F27" s="138"/>
      <c r="G27" s="463" t="s">
        <v>63</v>
      </c>
      <c r="H27" s="463"/>
      <c r="I27" s="463"/>
      <c r="J27" s="463"/>
      <c r="K27" s="463"/>
      <c r="L27" s="463"/>
      <c r="M27" s="138"/>
      <c r="N27" s="138"/>
      <c r="O27" s="138"/>
      <c r="P27" s="139"/>
    </row>
    <row r="28" spans="1:20" ht="27.6" customHeight="1" thickBot="1" x14ac:dyDescent="0.25">
      <c r="A28" s="480" t="s">
        <v>92</v>
      </c>
      <c r="B28" s="481"/>
      <c r="C28" s="481"/>
      <c r="D28" s="481"/>
      <c r="E28" s="481"/>
      <c r="F28" s="481"/>
      <c r="G28" s="486">
        <f>O19+O22+O26</f>
        <v>0</v>
      </c>
      <c r="H28" s="486"/>
      <c r="I28" s="487"/>
      <c r="J28" s="464" t="str">
        <f>Vereinsdaten!J6&amp;","</f>
        <v>87509 Immenstadt,</v>
      </c>
      <c r="K28" s="465"/>
      <c r="L28" s="465"/>
      <c r="M28" s="229">
        <f>Vereinsdaten!D3</f>
        <v>44197</v>
      </c>
      <c r="N28" s="474">
        <f>Vereinsdaten!J5</f>
        <v>0</v>
      </c>
      <c r="O28" s="474"/>
      <c r="P28" s="475"/>
      <c r="R28" s="11"/>
      <c r="S28" s="11"/>
    </row>
    <row r="29" spans="1:20" ht="12" customHeight="1" thickTop="1" thickBot="1" x14ac:dyDescent="0.25">
      <c r="A29" s="478" t="s">
        <v>97</v>
      </c>
      <c r="B29" s="479"/>
      <c r="C29" s="479"/>
      <c r="D29" s="479"/>
      <c r="E29" s="479"/>
      <c r="F29" s="479"/>
      <c r="G29" s="479"/>
      <c r="H29" s="479"/>
      <c r="I29" s="479"/>
      <c r="J29" s="466" t="s">
        <v>45</v>
      </c>
      <c r="K29" s="467"/>
      <c r="L29" s="467"/>
      <c r="M29" s="467"/>
      <c r="N29" s="472" t="s">
        <v>74</v>
      </c>
      <c r="O29" s="472"/>
      <c r="P29" s="473"/>
      <c r="Q29" s="11"/>
      <c r="R29" s="11"/>
      <c r="S29" s="11"/>
      <c r="T29" s="11"/>
    </row>
    <row r="30" spans="1:20" ht="12" customHeight="1" thickTop="1" x14ac:dyDescent="0.2">
      <c r="A30" s="471" t="s">
        <v>44</v>
      </c>
      <c r="B30" s="471"/>
      <c r="C30" s="471"/>
      <c r="D30" s="471"/>
      <c r="E30" s="471"/>
      <c r="F30" s="471"/>
      <c r="G30" s="471"/>
      <c r="H30" s="471"/>
      <c r="I30" s="471"/>
      <c r="J30" s="471"/>
      <c r="K30" s="471"/>
      <c r="L30" s="471"/>
      <c r="M30" s="471"/>
      <c r="N30" s="87"/>
      <c r="O30" s="87"/>
      <c r="P30" s="29"/>
    </row>
    <row r="31" spans="1:20" ht="12" customHeight="1" x14ac:dyDescent="0.2">
      <c r="A31" s="456" t="s">
        <v>48</v>
      </c>
      <c r="B31" s="456"/>
      <c r="C31" s="456"/>
      <c r="D31" s="456"/>
      <c r="E31" s="456"/>
      <c r="F31" s="456"/>
      <c r="G31" s="456"/>
      <c r="H31" s="456"/>
      <c r="I31" s="456"/>
      <c r="J31" s="456"/>
      <c r="K31" s="456"/>
      <c r="L31" s="456"/>
      <c r="M31" s="456"/>
      <c r="N31" s="87"/>
      <c r="O31" s="87"/>
      <c r="P31" s="97" t="str">
        <f>'Hinweis und Übungsstätten'!Q2</f>
        <v>©swegmann/05.2020</v>
      </c>
    </row>
    <row r="32" spans="1:20" x14ac:dyDescent="0.2">
      <c r="A32" s="6"/>
      <c r="B32" s="6"/>
      <c r="C32" s="6"/>
      <c r="D32" s="6"/>
      <c r="E32" s="6"/>
      <c r="F32" s="6"/>
      <c r="G32" s="6"/>
      <c r="H32" s="6"/>
      <c r="I32" s="6"/>
      <c r="J32" s="6"/>
      <c r="K32" s="7"/>
      <c r="L32" s="6"/>
      <c r="M32" s="6"/>
      <c r="N32" s="6"/>
      <c r="O32" s="6"/>
    </row>
  </sheetData>
  <sheetProtection algorithmName="SHA-512" hashValue="JCqKiPpxyTSE3p9z73vP4Htxpviw35dyoGawC6TRJATW2cne2ojNHB0JBcKz2ubDauKHI9R+3tVnxkr+PdLesw==" saltValue="exvDFE6POAgyZ6zqHwk//Q==" spinCount="100000" sheet="1" objects="1" scenarios="1"/>
  <mergeCells count="56">
    <mergeCell ref="H3:I3"/>
    <mergeCell ref="B1:D1"/>
    <mergeCell ref="E1:F1"/>
    <mergeCell ref="A13:C13"/>
    <mergeCell ref="A14:C14"/>
    <mergeCell ref="D5:I5"/>
    <mergeCell ref="E3:F3"/>
    <mergeCell ref="A10:C10"/>
    <mergeCell ref="G1:M1"/>
    <mergeCell ref="D4:I4"/>
    <mergeCell ref="K3:N3"/>
    <mergeCell ref="O4:O6"/>
    <mergeCell ref="A30:M30"/>
    <mergeCell ref="N29:P29"/>
    <mergeCell ref="N28:P28"/>
    <mergeCell ref="P14:P15"/>
    <mergeCell ref="P16:P21"/>
    <mergeCell ref="A15:C15"/>
    <mergeCell ref="A16:C16"/>
    <mergeCell ref="A29:I29"/>
    <mergeCell ref="A28:F28"/>
    <mergeCell ref="A23:C23"/>
    <mergeCell ref="A20:C20"/>
    <mergeCell ref="A27:C27"/>
    <mergeCell ref="A19:B19"/>
    <mergeCell ref="A22:B22"/>
    <mergeCell ref="G28:I28"/>
    <mergeCell ref="A31:M31"/>
    <mergeCell ref="A11:C11"/>
    <mergeCell ref="A9:C9"/>
    <mergeCell ref="K4:K6"/>
    <mergeCell ref="A17:C17"/>
    <mergeCell ref="A12:C12"/>
    <mergeCell ref="A25:C25"/>
    <mergeCell ref="A24:C24"/>
    <mergeCell ref="A7:C7"/>
    <mergeCell ref="A8:C8"/>
    <mergeCell ref="G27:L27"/>
    <mergeCell ref="J28:L28"/>
    <mergeCell ref="J29:M29"/>
    <mergeCell ref="Q1:R3"/>
    <mergeCell ref="O1:P1"/>
    <mergeCell ref="N2:O2"/>
    <mergeCell ref="P22:P26"/>
    <mergeCell ref="C2:M2"/>
    <mergeCell ref="A21:C21"/>
    <mergeCell ref="A18:C18"/>
    <mergeCell ref="P12:P13"/>
    <mergeCell ref="P4:P6"/>
    <mergeCell ref="M4:M6"/>
    <mergeCell ref="N4:N6"/>
    <mergeCell ref="L4:L6"/>
    <mergeCell ref="A4:C5"/>
    <mergeCell ref="A6:C6"/>
    <mergeCell ref="J4:J6"/>
    <mergeCell ref="P8:P10"/>
  </mergeCells>
  <phoneticPr fontId="2" type="noConversion"/>
  <conditionalFormatting sqref="Q1:R3">
    <cfRule type="containsText" dxfId="5" priority="3" operator="containsText" text="Bitte Tabelle Vereinsdaten vollständig ausfüllen">
      <formula>NOT(ISERROR(SEARCH("Bitte Tabelle Vereinsdaten vollständig ausfüllen",Q1)))</formula>
    </cfRule>
  </conditionalFormatting>
  <conditionalFormatting sqref="K3:N3">
    <cfRule type="containsText" dxfId="4" priority="2" operator="containsText" text="Abrechnung ist nicht für Vorjahr">
      <formula>NOT(ISERROR(SEARCH("Abrechnung ist nicht für Vorjahr",K3)))</formula>
    </cfRule>
    <cfRule type="containsText" dxfId="3" priority="1" operator="containsText" text="Abrechnung ist nicht für Vorjahr">
      <formula>NOT(ISERROR(SEARCH("Abrechnung ist nicht für Vorjahr",K3)))</formula>
    </cfRule>
  </conditionalFormatting>
  <printOptions horizontalCentered="1" verticalCentered="1"/>
  <pageMargins left="0.19685039370078741" right="0.19685039370078741" top="0.51181102362204722" bottom="0.19685039370078741" header="0.31496062992125984" footer="0"/>
  <pageSetup paperSize="9" orientation="landscape" horizontalDpi="4294967294" verticalDpi="4294967294" r:id="rId1"/>
  <headerFooter>
    <oddHeader>&amp;R&amp;12Anlage  9</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2049" r:id="rId4" name="Check Box 1">
              <controlPr defaultSize="0" autoFill="0" autoLine="0" autoPict="0">
                <anchor moveWithCells="1">
                  <from>
                    <xdr:col>3</xdr:col>
                    <xdr:colOff>123825</xdr:colOff>
                    <xdr:row>26</xdr:row>
                    <xdr:rowOff>9525</xdr:rowOff>
                  </from>
                  <to>
                    <xdr:col>4</xdr:col>
                    <xdr:colOff>190500</xdr:colOff>
                    <xdr:row>27</xdr:row>
                    <xdr:rowOff>28575</xdr:rowOff>
                  </to>
                </anchor>
              </controlPr>
            </control>
          </mc:Choice>
        </mc:AlternateContent>
        <mc:AlternateContent xmlns:mc="http://schemas.openxmlformats.org/markup-compatibility/2006">
          <mc:Choice Requires="x14">
            <control shapeId="2050" r:id="rId5" name="Check Box 2">
              <controlPr defaultSize="0" autoFill="0" autoLine="0" autoPict="0">
                <anchor moveWithCells="1">
                  <from>
                    <xdr:col>4</xdr:col>
                    <xdr:colOff>123825</xdr:colOff>
                    <xdr:row>26</xdr:row>
                    <xdr:rowOff>9525</xdr:rowOff>
                  </from>
                  <to>
                    <xdr:col>5</xdr:col>
                    <xdr:colOff>190500</xdr:colOff>
                    <xdr:row>27</xdr:row>
                    <xdr:rowOff>28575</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indexed="51"/>
  </sheetPr>
  <dimension ref="A1:W32"/>
  <sheetViews>
    <sheetView showGridLines="0" showRowColHeaders="0" showZeros="0" zoomScale="200" zoomScaleNormal="200" zoomScalePageLayoutView="200" workbookViewId="0">
      <selection activeCell="P31" sqref="P31"/>
    </sheetView>
  </sheetViews>
  <sheetFormatPr baseColWidth="10" defaultRowHeight="12.75" x14ac:dyDescent="0.2"/>
  <cols>
    <col min="1" max="2" width="10.28515625" customWidth="1"/>
    <col min="3" max="3" width="8.42578125" customWidth="1"/>
    <col min="4" max="9" width="5.7109375" customWidth="1"/>
    <col min="10" max="10" width="8.140625" customWidth="1"/>
    <col min="11" max="11" width="8.140625" style="2" customWidth="1"/>
    <col min="12" max="12" width="9.42578125" customWidth="1"/>
    <col min="13" max="13" width="8.28515625" customWidth="1"/>
    <col min="14" max="14" width="7.28515625" customWidth="1"/>
    <col min="15" max="15" width="9.42578125" customWidth="1"/>
    <col min="16" max="16" width="19.42578125" customWidth="1"/>
  </cols>
  <sheetData>
    <row r="1" spans="1:23" ht="38.25" customHeight="1" thickTop="1" x14ac:dyDescent="0.2">
      <c r="A1" s="27" t="s">
        <v>34</v>
      </c>
      <c r="B1" s="489">
        <f>Vereinsdaten!D4</f>
        <v>0</v>
      </c>
      <c r="C1" s="489"/>
      <c r="D1" s="489"/>
      <c r="E1" s="490" t="s">
        <v>94</v>
      </c>
      <c r="F1" s="491"/>
      <c r="G1" s="418" t="str">
        <f>Vereinsdaten!D5&amp;", "&amp;Vereinsdaten!D6</f>
        <v xml:space="preserve">, </v>
      </c>
      <c r="H1" s="418"/>
      <c r="I1" s="418"/>
      <c r="J1" s="418"/>
      <c r="K1" s="418"/>
      <c r="L1" s="418"/>
      <c r="M1" s="418"/>
      <c r="N1" s="88" t="s">
        <v>17</v>
      </c>
      <c r="O1" s="418">
        <f>Vereinsdaten!D7</f>
        <v>0</v>
      </c>
      <c r="P1" s="419"/>
      <c r="Q1" s="416" t="str">
        <f>IF(B1=0,"Bitte Tabelle Vereinsdaten vollständig ausfüllen","")</f>
        <v>Bitte Tabelle Vereinsdaten vollständig ausfüllen</v>
      </c>
      <c r="R1" s="417"/>
      <c r="S1" s="11"/>
      <c r="T1" s="11"/>
      <c r="U1" s="11"/>
      <c r="V1" s="11"/>
      <c r="W1" s="11"/>
    </row>
    <row r="2" spans="1:23" ht="21" customHeight="1" x14ac:dyDescent="0.2">
      <c r="A2" s="37"/>
      <c r="B2" s="102"/>
      <c r="C2" s="423" t="s">
        <v>170</v>
      </c>
      <c r="D2" s="423"/>
      <c r="E2" s="423"/>
      <c r="F2" s="423"/>
      <c r="G2" s="423"/>
      <c r="H2" s="423"/>
      <c r="I2" s="423"/>
      <c r="J2" s="423"/>
      <c r="K2" s="423"/>
      <c r="L2" s="423"/>
      <c r="M2" s="423"/>
      <c r="N2" s="420">
        <f>Vereinsdaten!J3</f>
        <v>43831</v>
      </c>
      <c r="O2" s="420"/>
      <c r="P2" s="38"/>
      <c r="Q2" s="416"/>
      <c r="R2" s="417"/>
    </row>
    <row r="3" spans="1:23" ht="17.25" customHeight="1" thickBot="1" x14ac:dyDescent="0.3">
      <c r="A3" s="28"/>
      <c r="B3" s="31"/>
      <c r="C3" s="31"/>
      <c r="D3" s="30" t="s">
        <v>46</v>
      </c>
      <c r="E3" s="488">
        <f>Vereinsdaten!G11</f>
        <v>45748</v>
      </c>
      <c r="F3" s="488"/>
      <c r="G3" s="30" t="s">
        <v>16</v>
      </c>
      <c r="H3" s="488">
        <f>Vereinsdaten!H11</f>
        <v>45869</v>
      </c>
      <c r="I3" s="488"/>
      <c r="J3" s="30"/>
      <c r="K3" s="488"/>
      <c r="L3" s="488"/>
      <c r="M3" s="89"/>
      <c r="N3" s="89"/>
      <c r="O3" s="89"/>
      <c r="P3" s="32"/>
      <c r="Q3" s="416"/>
      <c r="R3" s="417"/>
    </row>
    <row r="4" spans="1:23" ht="15.75" customHeight="1" thickTop="1" thickBot="1" x14ac:dyDescent="0.25">
      <c r="A4" s="444"/>
      <c r="B4" s="445"/>
      <c r="C4" s="446"/>
      <c r="D4" s="497" t="s">
        <v>41</v>
      </c>
      <c r="E4" s="445"/>
      <c r="F4" s="445"/>
      <c r="G4" s="445"/>
      <c r="H4" s="445"/>
      <c r="I4" s="445"/>
      <c r="J4" s="453" t="s">
        <v>93</v>
      </c>
      <c r="K4" s="460" t="s">
        <v>62</v>
      </c>
      <c r="L4" s="441" t="s">
        <v>42</v>
      </c>
      <c r="M4" s="435" t="s">
        <v>138</v>
      </c>
      <c r="N4" s="438" t="s">
        <v>139</v>
      </c>
      <c r="O4" s="468" t="s">
        <v>91</v>
      </c>
      <c r="P4" s="432" t="s">
        <v>89</v>
      </c>
    </row>
    <row r="5" spans="1:23" ht="11.25" customHeight="1" thickTop="1" thickBot="1" x14ac:dyDescent="0.25">
      <c r="A5" s="447"/>
      <c r="B5" s="448"/>
      <c r="C5" s="449"/>
      <c r="D5" s="492" t="s">
        <v>133</v>
      </c>
      <c r="E5" s="493"/>
      <c r="F5" s="493"/>
      <c r="G5" s="493"/>
      <c r="H5" s="493"/>
      <c r="I5" s="493"/>
      <c r="J5" s="454"/>
      <c r="K5" s="461"/>
      <c r="L5" s="442"/>
      <c r="M5" s="436"/>
      <c r="N5" s="439"/>
      <c r="O5" s="469"/>
      <c r="P5" s="433"/>
    </row>
    <row r="6" spans="1:23" ht="17.25" customHeight="1" thickTop="1" thickBot="1" x14ac:dyDescent="0.25">
      <c r="A6" s="450" t="s">
        <v>43</v>
      </c>
      <c r="B6" s="451"/>
      <c r="C6" s="452"/>
      <c r="D6" s="46" t="s">
        <v>35</v>
      </c>
      <c r="E6" s="33" t="s">
        <v>36</v>
      </c>
      <c r="F6" s="33" t="s">
        <v>37</v>
      </c>
      <c r="G6" s="33" t="s">
        <v>38</v>
      </c>
      <c r="H6" s="33" t="s">
        <v>39</v>
      </c>
      <c r="I6" s="34" t="s">
        <v>40</v>
      </c>
      <c r="J6" s="455"/>
      <c r="K6" s="462"/>
      <c r="L6" s="443"/>
      <c r="M6" s="437"/>
      <c r="N6" s="440"/>
      <c r="O6" s="470"/>
      <c r="P6" s="434"/>
    </row>
    <row r="7" spans="1:23" ht="16.350000000000001" customHeight="1" x14ac:dyDescent="0.2">
      <c r="A7" s="457" t="str">
        <f>'Hinweis und Übungsstätten'!B8</f>
        <v>Grüntenhalle</v>
      </c>
      <c r="B7" s="458"/>
      <c r="C7" s="459"/>
      <c r="D7" s="23"/>
      <c r="E7" s="21"/>
      <c r="F7" s="21"/>
      <c r="G7" s="21"/>
      <c r="H7" s="21"/>
      <c r="I7" s="24"/>
      <c r="J7" s="35">
        <f>SUM(D7:I7)</f>
        <v>0</v>
      </c>
      <c r="K7" s="36">
        <f>'Hinweis und Übungsstätten'!C8</f>
        <v>3</v>
      </c>
      <c r="L7" s="93">
        <f>J7*K7</f>
        <v>0</v>
      </c>
      <c r="M7" s="91" t="str">
        <f>IF(AND(L7&gt;0,N7=""),Vereinsdaten!G12,"")</f>
        <v/>
      </c>
      <c r="N7" s="115"/>
      <c r="O7" s="96">
        <f>IF(AND(L7="",N7=""),"",IF(M7="",L7*N7,L7*M7))</f>
        <v>0</v>
      </c>
      <c r="P7" s="98" t="s">
        <v>96</v>
      </c>
    </row>
    <row r="8" spans="1:23" ht="16.350000000000001" customHeight="1" x14ac:dyDescent="0.2">
      <c r="A8" s="457" t="str">
        <f>'Hinweis und Übungsstätten'!B9</f>
        <v>Jul-Kunert-Halle Kraftraum</v>
      </c>
      <c r="B8" s="458"/>
      <c r="C8" s="459"/>
      <c r="D8" s="23"/>
      <c r="E8" s="21"/>
      <c r="F8" s="21"/>
      <c r="G8" s="21"/>
      <c r="H8" s="21"/>
      <c r="I8" s="24"/>
      <c r="J8" s="39">
        <f t="shared" ref="J8:J25" si="0">SUM(D8:I8)</f>
        <v>0</v>
      </c>
      <c r="K8" s="36">
        <f>'Hinweis und Übungsstätten'!C9</f>
        <v>3</v>
      </c>
      <c r="L8" s="94">
        <f t="shared" ref="L8:L25" si="1">J8*K8</f>
        <v>0</v>
      </c>
      <c r="M8" s="91" t="str">
        <f>IF(AND(L8&gt;0,N8=""),Vereinsdaten!G12,"")</f>
        <v/>
      </c>
      <c r="N8" s="115"/>
      <c r="O8" s="96">
        <f t="shared" ref="O8:O18" si="2">IF(AND(L8="",N8=""),"",IF(M8="",L8*N8,L8*M8))</f>
        <v>0</v>
      </c>
      <c r="P8" s="421" t="s">
        <v>137</v>
      </c>
    </row>
    <row r="9" spans="1:23" ht="16.350000000000001" customHeight="1" x14ac:dyDescent="0.2">
      <c r="A9" s="457" t="str">
        <f>'Hinweis und Übungsstätten'!B10</f>
        <v>Julius-Kunert-Halle 1</v>
      </c>
      <c r="B9" s="458"/>
      <c r="C9" s="459"/>
      <c r="D9" s="23"/>
      <c r="E9" s="21"/>
      <c r="F9" s="21"/>
      <c r="G9" s="21"/>
      <c r="H9" s="21"/>
      <c r="I9" s="24"/>
      <c r="J9" s="39">
        <f t="shared" si="0"/>
        <v>0</v>
      </c>
      <c r="K9" s="36">
        <f>'Hinweis und Übungsstätten'!C10</f>
        <v>3</v>
      </c>
      <c r="L9" s="94">
        <f t="shared" si="1"/>
        <v>0</v>
      </c>
      <c r="M9" s="91" t="str">
        <f>IF(AND(L9&gt;0,N9=""),Vereinsdaten!G12,"")</f>
        <v/>
      </c>
      <c r="N9" s="115"/>
      <c r="O9" s="96">
        <f t="shared" si="2"/>
        <v>0</v>
      </c>
      <c r="P9" s="421"/>
    </row>
    <row r="10" spans="1:23" ht="16.350000000000001" customHeight="1" x14ac:dyDescent="0.2">
      <c r="A10" s="457" t="str">
        <f>'Hinweis und Übungsstätten'!B11</f>
        <v>Julius-Kunert-Halle 2</v>
      </c>
      <c r="B10" s="458"/>
      <c r="C10" s="459"/>
      <c r="D10" s="23"/>
      <c r="E10" s="21"/>
      <c r="F10" s="21"/>
      <c r="G10" s="21"/>
      <c r="H10" s="21"/>
      <c r="I10" s="24"/>
      <c r="J10" s="39">
        <f t="shared" si="0"/>
        <v>0</v>
      </c>
      <c r="K10" s="36">
        <f>'Hinweis und Übungsstätten'!C11</f>
        <v>3</v>
      </c>
      <c r="L10" s="94">
        <f t="shared" si="1"/>
        <v>0</v>
      </c>
      <c r="M10" s="91" t="str">
        <f>IF(AND(L10&gt;0,N10=""),Vereinsdaten!G12,"")</f>
        <v/>
      </c>
      <c r="N10" s="115"/>
      <c r="O10" s="96">
        <f t="shared" si="2"/>
        <v>0</v>
      </c>
      <c r="P10" s="421"/>
    </row>
    <row r="11" spans="1:23" ht="16.350000000000001" customHeight="1" thickBot="1" x14ac:dyDescent="0.25">
      <c r="A11" s="457" t="str">
        <f>'Hinweis und Übungsstätten'!B12</f>
        <v>Julius-Kunert-Halle 3</v>
      </c>
      <c r="B11" s="458"/>
      <c r="C11" s="459"/>
      <c r="D11" s="23"/>
      <c r="E11" s="21"/>
      <c r="F11" s="21"/>
      <c r="G11" s="21"/>
      <c r="H11" s="21"/>
      <c r="I11" s="24"/>
      <c r="J11" s="39">
        <f t="shared" si="0"/>
        <v>0</v>
      </c>
      <c r="K11" s="36">
        <f>'Hinweis und Übungsstätten'!C12</f>
        <v>3</v>
      </c>
      <c r="L11" s="94">
        <f t="shared" si="1"/>
        <v>0</v>
      </c>
      <c r="M11" s="91" t="str">
        <f>IF(AND(L11&gt;0,N11=""),Vereinsdaten!G12,"")</f>
        <v/>
      </c>
      <c r="N11" s="115"/>
      <c r="O11" s="96">
        <f t="shared" si="2"/>
        <v>0</v>
      </c>
      <c r="P11" s="431"/>
    </row>
    <row r="12" spans="1:23" ht="16.350000000000001" customHeight="1" thickBot="1" x14ac:dyDescent="0.25">
      <c r="A12" s="457" t="str">
        <f>'Hinweis und Übungsstätten'!B13</f>
        <v>Königsegghalle</v>
      </c>
      <c r="B12" s="458"/>
      <c r="C12" s="459"/>
      <c r="D12" s="23"/>
      <c r="E12" s="21"/>
      <c r="F12" s="21"/>
      <c r="G12" s="21"/>
      <c r="H12" s="21"/>
      <c r="I12" s="24"/>
      <c r="J12" s="39">
        <f t="shared" si="0"/>
        <v>0</v>
      </c>
      <c r="K12" s="36">
        <f>'Hinweis und Übungsstätten'!C13</f>
        <v>3</v>
      </c>
      <c r="L12" s="94">
        <f t="shared" si="1"/>
        <v>0</v>
      </c>
      <c r="M12" s="91" t="str">
        <f>IF(AND(L12&gt;0,N12=""),Vereinsdaten!G12,"")</f>
        <v/>
      </c>
      <c r="N12" s="115"/>
      <c r="O12" s="96">
        <f t="shared" si="2"/>
        <v>0</v>
      </c>
      <c r="P12" s="114" t="s">
        <v>90</v>
      </c>
    </row>
    <row r="13" spans="1:23" ht="16.350000000000001" customHeight="1" x14ac:dyDescent="0.2">
      <c r="A13" s="457" t="str">
        <f>'Hinweis und Übungsstätten'!B14</f>
        <v>Maria Stern</v>
      </c>
      <c r="B13" s="458"/>
      <c r="C13" s="459"/>
      <c r="D13" s="23"/>
      <c r="E13" s="21"/>
      <c r="F13" s="21"/>
      <c r="G13" s="21"/>
      <c r="H13" s="21"/>
      <c r="I13" s="24"/>
      <c r="J13" s="39">
        <f t="shared" si="0"/>
        <v>0</v>
      </c>
      <c r="K13" s="36">
        <f>'Hinweis und Übungsstätten'!C14</f>
        <v>3</v>
      </c>
      <c r="L13" s="94">
        <f t="shared" si="1"/>
        <v>0</v>
      </c>
      <c r="M13" s="91" t="str">
        <f>IF(AND(L13&gt;0,N13=""),Vereinsdaten!G12,"")</f>
        <v/>
      </c>
      <c r="N13" s="115"/>
      <c r="O13" s="96">
        <f t="shared" si="2"/>
        <v>0</v>
      </c>
      <c r="P13" s="430" t="s">
        <v>118</v>
      </c>
    </row>
    <row r="14" spans="1:23" ht="16.350000000000001" customHeight="1" x14ac:dyDescent="0.2">
      <c r="A14" s="457" t="str">
        <f>'Hinweis und Übungsstätten'!B15</f>
        <v>Sporthalle Stein</v>
      </c>
      <c r="B14" s="458"/>
      <c r="C14" s="459"/>
      <c r="D14" s="23"/>
      <c r="E14" s="21"/>
      <c r="F14" s="21"/>
      <c r="G14" s="21"/>
      <c r="H14" s="21"/>
      <c r="I14" s="24"/>
      <c r="J14" s="39">
        <f t="shared" si="0"/>
        <v>0</v>
      </c>
      <c r="K14" s="36">
        <f>'Hinweis und Übungsstätten'!C15</f>
        <v>3</v>
      </c>
      <c r="L14" s="94">
        <f t="shared" si="1"/>
        <v>0</v>
      </c>
      <c r="M14" s="91" t="str">
        <f>IF(AND(L14&gt;0,N14=""),Vereinsdaten!G12,"")</f>
        <v/>
      </c>
      <c r="N14" s="115"/>
      <c r="O14" s="96">
        <f t="shared" si="2"/>
        <v>0</v>
      </c>
      <c r="P14" s="498"/>
    </row>
    <row r="15" spans="1:23" ht="16.350000000000001" customHeight="1" thickBot="1" x14ac:dyDescent="0.25">
      <c r="A15" s="457" t="str">
        <f>'Hinweis und Übungsstätten'!B16</f>
        <v>Hallenbad</v>
      </c>
      <c r="B15" s="458"/>
      <c r="C15" s="459"/>
      <c r="D15" s="23"/>
      <c r="E15" s="21"/>
      <c r="F15" s="21"/>
      <c r="G15" s="21"/>
      <c r="H15" s="21"/>
      <c r="I15" s="24"/>
      <c r="J15" s="39">
        <f t="shared" si="0"/>
        <v>0</v>
      </c>
      <c r="K15" s="36">
        <f>'Hinweis und Übungsstätten'!C16</f>
        <v>3</v>
      </c>
      <c r="L15" s="94">
        <f t="shared" si="1"/>
        <v>0</v>
      </c>
      <c r="M15" s="91" t="str">
        <f>IF(AND(L15&gt;0,N15=""),Vereinsdaten!G12,"")</f>
        <v/>
      </c>
      <c r="N15" s="115"/>
      <c r="O15" s="96">
        <f t="shared" si="2"/>
        <v>0</v>
      </c>
      <c r="P15" s="499"/>
    </row>
    <row r="16" spans="1:23" ht="16.350000000000001" customHeight="1" x14ac:dyDescent="0.2">
      <c r="A16" s="457" t="str">
        <f>'Hinweis und Übungsstätten'!B17</f>
        <v>Schießanlage</v>
      </c>
      <c r="B16" s="458"/>
      <c r="C16" s="459"/>
      <c r="D16" s="23"/>
      <c r="E16" s="21"/>
      <c r="F16" s="21"/>
      <c r="G16" s="21"/>
      <c r="H16" s="21"/>
      <c r="I16" s="24"/>
      <c r="J16" s="39">
        <f t="shared" si="0"/>
        <v>0</v>
      </c>
      <c r="K16" s="36">
        <f>'Hinweis und Übungsstätten'!C17</f>
        <v>3</v>
      </c>
      <c r="L16" s="94">
        <f t="shared" si="1"/>
        <v>0</v>
      </c>
      <c r="M16" s="91" t="str">
        <f>IF(AND(L16&gt;0,N16=""),Vereinsdaten!G12,"")</f>
        <v/>
      </c>
      <c r="N16" s="115"/>
      <c r="O16" s="96">
        <f t="shared" si="2"/>
        <v>0</v>
      </c>
      <c r="P16" s="500" t="s">
        <v>135</v>
      </c>
    </row>
    <row r="17" spans="1:20" ht="16.350000000000001" customHeight="1" thickBot="1" x14ac:dyDescent="0.25">
      <c r="A17" s="457" t="str">
        <f>'Hinweis und Übungsstätten'!B18</f>
        <v>Alte Schule - Jahnstraße</v>
      </c>
      <c r="B17" s="458"/>
      <c r="C17" s="459"/>
      <c r="D17" s="23"/>
      <c r="E17" s="21"/>
      <c r="F17" s="21"/>
      <c r="G17" s="21"/>
      <c r="H17" s="21"/>
      <c r="I17" s="24"/>
      <c r="J17" s="39">
        <f t="shared" si="0"/>
        <v>0</v>
      </c>
      <c r="K17" s="36">
        <f>'Hinweis und Übungsstätten'!C18</f>
        <v>3</v>
      </c>
      <c r="L17" s="94">
        <f t="shared" si="1"/>
        <v>0</v>
      </c>
      <c r="M17" s="91" t="str">
        <f>IF(AND(L17&gt;0,N17=""),Vereinsdaten!G12,"")</f>
        <v/>
      </c>
      <c r="N17" s="115"/>
      <c r="O17" s="96">
        <f t="shared" si="2"/>
        <v>0</v>
      </c>
      <c r="P17" s="501"/>
    </row>
    <row r="18" spans="1:20" ht="16.350000000000001" customHeight="1" thickBot="1" x14ac:dyDescent="0.25">
      <c r="A18" s="427" t="str">
        <f>'Hinweis und Übungsstätten'!B19</f>
        <v>Kindergarten Am Graben</v>
      </c>
      <c r="B18" s="428"/>
      <c r="C18" s="429"/>
      <c r="D18" s="137"/>
      <c r="E18" s="22"/>
      <c r="F18" s="22"/>
      <c r="G18" s="22"/>
      <c r="H18" s="22"/>
      <c r="I18" s="26"/>
      <c r="J18" s="40">
        <f t="shared" si="0"/>
        <v>0</v>
      </c>
      <c r="K18" s="92">
        <f>'Hinweis und Übungsstätten'!C19</f>
        <v>3</v>
      </c>
      <c r="L18" s="94">
        <f t="shared" si="1"/>
        <v>0</v>
      </c>
      <c r="M18" s="91" t="str">
        <f>IF(AND(L18&gt;0,N18=""),Vereinsdaten!G12,"")</f>
        <v/>
      </c>
      <c r="N18" s="115"/>
      <c r="O18" s="96">
        <f t="shared" si="2"/>
        <v>0</v>
      </c>
      <c r="P18" s="430" t="s">
        <v>119</v>
      </c>
    </row>
    <row r="19" spans="1:20" ht="16.350000000000001" customHeight="1" thickTop="1" thickBot="1" x14ac:dyDescent="0.25">
      <c r="A19" s="484"/>
      <c r="B19" s="485"/>
      <c r="C19" s="78" t="s">
        <v>9</v>
      </c>
      <c r="D19" s="103">
        <f t="shared" ref="D19:I19" si="3">SUM(D7:D18)</f>
        <v>0</v>
      </c>
      <c r="E19" s="103">
        <f t="shared" si="3"/>
        <v>0</v>
      </c>
      <c r="F19" s="103">
        <f t="shared" si="3"/>
        <v>0</v>
      </c>
      <c r="G19" s="103">
        <f t="shared" si="3"/>
        <v>0</v>
      </c>
      <c r="H19" s="103">
        <f t="shared" si="3"/>
        <v>0</v>
      </c>
      <c r="I19" s="103">
        <f t="shared" si="3"/>
        <v>0</v>
      </c>
      <c r="J19" s="104">
        <f>SUM(D19:I19)</f>
        <v>0</v>
      </c>
      <c r="K19" s="105"/>
      <c r="L19" s="106"/>
      <c r="M19" s="107"/>
      <c r="N19" s="108"/>
      <c r="O19" s="109">
        <f>SUM(O7:O18)</f>
        <v>0</v>
      </c>
      <c r="P19" s="421"/>
    </row>
    <row r="20" spans="1:20" ht="16.350000000000001" customHeight="1" thickTop="1" x14ac:dyDescent="0.2">
      <c r="A20" s="457" t="str">
        <f>'Hinweis und Übungsstätten'!B21</f>
        <v>Platz 1 Stadion Hauptplatz</v>
      </c>
      <c r="B20" s="458"/>
      <c r="C20" s="459"/>
      <c r="D20" s="23"/>
      <c r="E20" s="21"/>
      <c r="F20" s="21"/>
      <c r="G20" s="21"/>
      <c r="H20" s="21"/>
      <c r="I20" s="24"/>
      <c r="J20" s="35">
        <f t="shared" si="0"/>
        <v>0</v>
      </c>
      <c r="K20" s="36">
        <f>'Hinweis und Übungsstätten'!C21</f>
        <v>6</v>
      </c>
      <c r="L20" s="93">
        <f t="shared" si="1"/>
        <v>0</v>
      </c>
      <c r="M20" s="91" t="str">
        <f>IF(AND(L20&gt;0,N20=""),Vereinsdaten!G12,"")</f>
        <v/>
      </c>
      <c r="N20" s="115"/>
      <c r="O20" s="96">
        <f>IF(AND(L20="",N20=""),"",IF(M20="",L20*N20,L20*M20))</f>
        <v>0</v>
      </c>
      <c r="P20" s="421"/>
      <c r="Q20" s="11"/>
      <c r="R20" s="11"/>
      <c r="S20" s="11"/>
      <c r="T20" s="11"/>
    </row>
    <row r="21" spans="1:20" ht="16.350000000000001" customHeight="1" thickBot="1" x14ac:dyDescent="0.25">
      <c r="A21" s="424" t="str">
        <f>'Hinweis und Übungsstätten'!B22</f>
        <v>Platz 2 Stadion Kunstrasen</v>
      </c>
      <c r="B21" s="425"/>
      <c r="C21" s="426"/>
      <c r="D21" s="25"/>
      <c r="E21" s="22"/>
      <c r="F21" s="22"/>
      <c r="G21" s="22"/>
      <c r="H21" s="22"/>
      <c r="I21" s="26"/>
      <c r="J21" s="40">
        <f t="shared" si="0"/>
        <v>0</v>
      </c>
      <c r="K21" s="41">
        <f>'Hinweis und Übungsstätten'!C22</f>
        <v>6</v>
      </c>
      <c r="L21" s="95">
        <f t="shared" si="1"/>
        <v>0</v>
      </c>
      <c r="M21" s="91" t="str">
        <f>IF(AND(L21&gt;0,N21=""),Vereinsdaten!G12,"")</f>
        <v/>
      </c>
      <c r="N21" s="115"/>
      <c r="O21" s="96">
        <f>IF(AND(L21="",N21=""),"",IF(M21="",L21*N21,L21*M21))</f>
        <v>0</v>
      </c>
      <c r="P21" s="421"/>
    </row>
    <row r="22" spans="1:20" ht="16.350000000000001" customHeight="1" thickTop="1" thickBot="1" x14ac:dyDescent="0.25">
      <c r="A22" s="484"/>
      <c r="B22" s="485"/>
      <c r="C22" s="78" t="s">
        <v>9</v>
      </c>
      <c r="D22" s="103">
        <f t="shared" ref="D22:I22" si="4">SUM(D20:D21)</f>
        <v>0</v>
      </c>
      <c r="E22" s="103">
        <f t="shared" si="4"/>
        <v>0</v>
      </c>
      <c r="F22" s="103">
        <f t="shared" si="4"/>
        <v>0</v>
      </c>
      <c r="G22" s="103">
        <f t="shared" si="4"/>
        <v>0</v>
      </c>
      <c r="H22" s="103">
        <f t="shared" si="4"/>
        <v>0</v>
      </c>
      <c r="I22" s="103">
        <f t="shared" si="4"/>
        <v>0</v>
      </c>
      <c r="J22" s="104">
        <f>SUM(D22:I22)</f>
        <v>0</v>
      </c>
      <c r="K22" s="105"/>
      <c r="L22" s="106"/>
      <c r="M22" s="107"/>
      <c r="N22" s="108"/>
      <c r="O22" s="109">
        <f>SUM(O20:O21)</f>
        <v>0</v>
      </c>
      <c r="P22" s="421" t="s">
        <v>136</v>
      </c>
    </row>
    <row r="23" spans="1:20" ht="16.350000000000001" customHeight="1" thickTop="1" x14ac:dyDescent="0.2">
      <c r="A23" s="457" t="str">
        <f>'Hinweis und Übungsstätten'!B23</f>
        <v>Platz 3 Nebenplatz am KKH</v>
      </c>
      <c r="B23" s="458"/>
      <c r="C23" s="459"/>
      <c r="D23" s="23"/>
      <c r="E23" s="21"/>
      <c r="F23" s="21"/>
      <c r="G23" s="21"/>
      <c r="H23" s="21"/>
      <c r="I23" s="24"/>
      <c r="J23" s="35">
        <f t="shared" si="0"/>
        <v>0</v>
      </c>
      <c r="K23" s="36">
        <f>'Hinweis und Übungsstätten'!C23</f>
        <v>3</v>
      </c>
      <c r="L23" s="93">
        <f t="shared" si="1"/>
        <v>0</v>
      </c>
      <c r="M23" s="91" t="str">
        <f>IF(AND(L23&gt;0,N23=""),Vereinsdaten!G12,"")</f>
        <v/>
      </c>
      <c r="N23" s="115"/>
      <c r="O23" s="96">
        <f>IF(AND(L23="",N23=""),"",IF(M23="",L23*N23,L23*M23))</f>
        <v>0</v>
      </c>
      <c r="P23" s="421"/>
    </row>
    <row r="24" spans="1:20" ht="16.350000000000001" customHeight="1" x14ac:dyDescent="0.2">
      <c r="A24" s="457">
        <f>'Hinweis und Übungsstätten'!B24</f>
        <v>0</v>
      </c>
      <c r="B24" s="458"/>
      <c r="C24" s="459"/>
      <c r="D24" s="23"/>
      <c r="E24" s="21"/>
      <c r="F24" s="21"/>
      <c r="G24" s="21"/>
      <c r="H24" s="21"/>
      <c r="I24" s="24"/>
      <c r="J24" s="39">
        <f t="shared" si="0"/>
        <v>0</v>
      </c>
      <c r="K24" s="43">
        <f>'Hinweis und Übungsstätten'!C24</f>
        <v>0</v>
      </c>
      <c r="L24" s="94">
        <f t="shared" si="1"/>
        <v>0</v>
      </c>
      <c r="M24" s="91" t="str">
        <f>IF(AND(L24&gt;0,N24=""),Vereinsdaten!G12,"")</f>
        <v/>
      </c>
      <c r="N24" s="115"/>
      <c r="O24" s="96">
        <f>IF(AND(L24="",N24=""),"",IF(M24="",L24*N24,L24*M24))</f>
        <v>0</v>
      </c>
      <c r="P24" s="421"/>
    </row>
    <row r="25" spans="1:20" ht="16.350000000000001" customHeight="1" thickBot="1" x14ac:dyDescent="0.25">
      <c r="A25" s="427" t="str">
        <f>'Hinweis und Übungsstätten'!B25</f>
        <v>Leichtathletikanlage</v>
      </c>
      <c r="B25" s="428"/>
      <c r="C25" s="429"/>
      <c r="D25" s="25"/>
      <c r="E25" s="22"/>
      <c r="F25" s="22"/>
      <c r="G25" s="22"/>
      <c r="H25" s="22"/>
      <c r="I25" s="26"/>
      <c r="J25" s="40">
        <f t="shared" si="0"/>
        <v>0</v>
      </c>
      <c r="K25" s="41">
        <f>'Hinweis und Übungsstätten'!C25</f>
        <v>1.5</v>
      </c>
      <c r="L25" s="95">
        <f t="shared" si="1"/>
        <v>0</v>
      </c>
      <c r="M25" s="91" t="str">
        <f>IF(AND(L24&gt;0,N24=""),Vereinsdaten!G12,"")</f>
        <v/>
      </c>
      <c r="N25" s="116"/>
      <c r="O25" s="96">
        <f>IF(AND(L25="",N25=""),"",IF(M25="",L25*N25,L25*M25))</f>
        <v>0</v>
      </c>
      <c r="P25" s="421"/>
    </row>
    <row r="26" spans="1:20" ht="16.350000000000001" customHeight="1" thickTop="1" thickBot="1" x14ac:dyDescent="0.25">
      <c r="A26" s="44"/>
      <c r="B26" s="45"/>
      <c r="C26" s="42" t="s">
        <v>9</v>
      </c>
      <c r="D26" s="110">
        <f t="shared" ref="D26:I26" si="5">SUM(D23:D25)</f>
        <v>0</v>
      </c>
      <c r="E26" s="110">
        <f t="shared" si="5"/>
        <v>0</v>
      </c>
      <c r="F26" s="110">
        <f t="shared" si="5"/>
        <v>0</v>
      </c>
      <c r="G26" s="110">
        <f t="shared" si="5"/>
        <v>0</v>
      </c>
      <c r="H26" s="110">
        <f t="shared" si="5"/>
        <v>0</v>
      </c>
      <c r="I26" s="110">
        <f t="shared" si="5"/>
        <v>0</v>
      </c>
      <c r="J26" s="111">
        <f>SUM(D26:I26)</f>
        <v>0</v>
      </c>
      <c r="K26" s="112"/>
      <c r="L26" s="106"/>
      <c r="M26" s="109"/>
      <c r="N26" s="109"/>
      <c r="O26" s="109">
        <f>SUM(O23:O25)</f>
        <v>0</v>
      </c>
      <c r="P26" s="422"/>
    </row>
    <row r="27" spans="1:20" ht="16.5" thickTop="1" x14ac:dyDescent="0.2">
      <c r="A27" s="482" t="s">
        <v>64</v>
      </c>
      <c r="B27" s="483"/>
      <c r="C27" s="483"/>
      <c r="D27" s="88"/>
      <c r="E27" s="88"/>
      <c r="F27" s="138"/>
      <c r="G27" s="463" t="s">
        <v>63</v>
      </c>
      <c r="H27" s="463"/>
      <c r="I27" s="463"/>
      <c r="J27" s="463"/>
      <c r="K27" s="463"/>
      <c r="L27" s="463"/>
      <c r="M27" s="138"/>
      <c r="N27" s="138"/>
      <c r="O27" s="138"/>
      <c r="P27" s="139"/>
    </row>
    <row r="28" spans="1:20" ht="27.6" customHeight="1" thickBot="1" x14ac:dyDescent="0.25">
      <c r="A28" s="480" t="s">
        <v>92</v>
      </c>
      <c r="B28" s="481"/>
      <c r="C28" s="481"/>
      <c r="D28" s="481"/>
      <c r="E28" s="481"/>
      <c r="F28" s="481"/>
      <c r="G28" s="486">
        <f>O19+O22+O26</f>
        <v>0</v>
      </c>
      <c r="H28" s="486"/>
      <c r="I28" s="487"/>
      <c r="J28" s="502" t="str">
        <f>Vereinsdaten!J6&amp;", "</f>
        <v xml:space="preserve">87509 Immenstadt, </v>
      </c>
      <c r="K28" s="503"/>
      <c r="L28" s="503"/>
      <c r="M28" s="229">
        <f>Vereinsdaten!D3</f>
        <v>44197</v>
      </c>
      <c r="N28" s="474">
        <f>Vereinsdaten!J5</f>
        <v>0</v>
      </c>
      <c r="O28" s="474"/>
      <c r="P28" s="475"/>
      <c r="R28" s="11"/>
      <c r="S28" s="11"/>
    </row>
    <row r="29" spans="1:20" ht="12" customHeight="1" thickTop="1" thickBot="1" x14ac:dyDescent="0.25">
      <c r="A29" s="506" t="s">
        <v>97</v>
      </c>
      <c r="B29" s="507"/>
      <c r="C29" s="507"/>
      <c r="D29" s="507"/>
      <c r="E29" s="507"/>
      <c r="F29" s="507"/>
      <c r="G29" s="507"/>
      <c r="H29" s="507"/>
      <c r="I29" s="507"/>
      <c r="J29" s="466" t="s">
        <v>45</v>
      </c>
      <c r="K29" s="467"/>
      <c r="L29" s="467"/>
      <c r="M29" s="467"/>
      <c r="N29" s="504" t="s">
        <v>74</v>
      </c>
      <c r="O29" s="504"/>
      <c r="P29" s="505"/>
      <c r="Q29" s="11"/>
      <c r="R29" s="11"/>
      <c r="S29" s="11"/>
      <c r="T29" s="11"/>
    </row>
    <row r="30" spans="1:20" ht="12" customHeight="1" thickTop="1" x14ac:dyDescent="0.2">
      <c r="A30" s="471" t="s">
        <v>44</v>
      </c>
      <c r="B30" s="471"/>
      <c r="C30" s="471"/>
      <c r="D30" s="471"/>
      <c r="E30" s="471"/>
      <c r="F30" s="471"/>
      <c r="G30" s="471"/>
      <c r="H30" s="471"/>
      <c r="I30" s="471"/>
      <c r="J30" s="471"/>
      <c r="K30" s="471"/>
      <c r="L30" s="471"/>
      <c r="M30" s="471"/>
      <c r="N30" s="87"/>
      <c r="O30" s="87"/>
      <c r="P30" s="29"/>
    </row>
    <row r="31" spans="1:20" ht="12" customHeight="1" x14ac:dyDescent="0.2">
      <c r="A31" s="456" t="s">
        <v>48</v>
      </c>
      <c r="B31" s="456"/>
      <c r="C31" s="456"/>
      <c r="D31" s="456"/>
      <c r="E31" s="456"/>
      <c r="F31" s="456"/>
      <c r="G31" s="456"/>
      <c r="H31" s="456"/>
      <c r="I31" s="456"/>
      <c r="J31" s="456"/>
      <c r="K31" s="456"/>
      <c r="L31" s="456"/>
      <c r="M31" s="456"/>
      <c r="N31" s="87"/>
      <c r="O31" s="87"/>
      <c r="P31" s="97" t="str">
        <f>'Hinweis und Übungsstätten'!Q2</f>
        <v>©swegmann/05.2020</v>
      </c>
    </row>
    <row r="32" spans="1:20" x14ac:dyDescent="0.2">
      <c r="A32" s="6"/>
      <c r="B32" s="6"/>
      <c r="C32" s="6"/>
      <c r="D32" s="6"/>
      <c r="E32" s="6"/>
      <c r="F32" s="6"/>
      <c r="G32" s="6"/>
      <c r="H32" s="6"/>
      <c r="I32" s="6"/>
      <c r="J32" s="6"/>
      <c r="K32" s="7"/>
      <c r="L32" s="6"/>
      <c r="M32" s="6"/>
      <c r="N32" s="6"/>
      <c r="O32" s="6"/>
    </row>
  </sheetData>
  <sheetProtection algorithmName="SHA-512" hashValue="OCX2boAnzQNWAKDWqpT1rYTW43cxLce791hurpvGPCw5+LzN/Py5GECYqhhl+Ad7N9P3imuWdJmioAEvxq4VMg==" saltValue="KqZy89TV95V++GIbFhq5Jg==" spinCount="100000" sheet="1" objects="1" scenarios="1"/>
  <mergeCells count="56">
    <mergeCell ref="A30:M30"/>
    <mergeCell ref="A31:M31"/>
    <mergeCell ref="A27:C27"/>
    <mergeCell ref="A28:F28"/>
    <mergeCell ref="G28:I28"/>
    <mergeCell ref="N28:P28"/>
    <mergeCell ref="J28:L28"/>
    <mergeCell ref="N29:P29"/>
    <mergeCell ref="J29:M29"/>
    <mergeCell ref="A22:B22"/>
    <mergeCell ref="P22:P26"/>
    <mergeCell ref="A23:C23"/>
    <mergeCell ref="A24:C24"/>
    <mergeCell ref="A25:C25"/>
    <mergeCell ref="G27:L27"/>
    <mergeCell ref="A29:I29"/>
    <mergeCell ref="A16:C16"/>
    <mergeCell ref="P16:P17"/>
    <mergeCell ref="A17:C17"/>
    <mergeCell ref="A18:C18"/>
    <mergeCell ref="P18:P21"/>
    <mergeCell ref="A19:B19"/>
    <mergeCell ref="A20:C20"/>
    <mergeCell ref="A21:C21"/>
    <mergeCell ref="A12:C12"/>
    <mergeCell ref="A13:C13"/>
    <mergeCell ref="P13:P15"/>
    <mergeCell ref="A14:C14"/>
    <mergeCell ref="A15:C15"/>
    <mergeCell ref="A11:C11"/>
    <mergeCell ref="M4:M6"/>
    <mergeCell ref="N4:N6"/>
    <mergeCell ref="O4:O6"/>
    <mergeCell ref="P4:P6"/>
    <mergeCell ref="D5:I5"/>
    <mergeCell ref="A7:C7"/>
    <mergeCell ref="A8:C8"/>
    <mergeCell ref="P8:P11"/>
    <mergeCell ref="A9:C9"/>
    <mergeCell ref="A10:C10"/>
    <mergeCell ref="A4:C5"/>
    <mergeCell ref="D4:I4"/>
    <mergeCell ref="J4:J6"/>
    <mergeCell ref="K4:K6"/>
    <mergeCell ref="L4:L6"/>
    <mergeCell ref="A6:C6"/>
    <mergeCell ref="Q1:R3"/>
    <mergeCell ref="B1:D1"/>
    <mergeCell ref="E1:F1"/>
    <mergeCell ref="G1:M1"/>
    <mergeCell ref="O1:P1"/>
    <mergeCell ref="C2:M2"/>
    <mergeCell ref="N2:O2"/>
    <mergeCell ref="E3:F3"/>
    <mergeCell ref="H3:I3"/>
    <mergeCell ref="K3:L3"/>
  </mergeCells>
  <phoneticPr fontId="2" type="noConversion"/>
  <conditionalFormatting sqref="Q1:R3">
    <cfRule type="containsText" dxfId="2" priority="1" operator="containsText" text="Bitte Tabelle Vereinsdaten vollständig ausfüllen">
      <formula>NOT(ISERROR(SEARCH("Bitte Tabelle Vereinsdaten vollständig ausfüllen",Q1)))</formula>
    </cfRule>
  </conditionalFormatting>
  <printOptions horizontalCentered="1" verticalCentered="1"/>
  <pageMargins left="0.19685039370078741" right="0.19685039370078741" top="0.51181102362204722" bottom="0.19685039370078741" header="0.31496062992125984" footer="0"/>
  <pageSetup paperSize="9" orientation="landscape" horizontalDpi="4294967294" verticalDpi="4294967294" r:id="rId1"/>
  <headerFooter>
    <oddHeader>&amp;R&amp;12Anlage  9</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11265" r:id="rId4" name="Check Box 1">
              <controlPr defaultSize="0" autoFill="0" autoLine="0" autoPict="0">
                <anchor moveWithCells="1">
                  <from>
                    <xdr:col>3</xdr:col>
                    <xdr:colOff>123825</xdr:colOff>
                    <xdr:row>26</xdr:row>
                    <xdr:rowOff>9525</xdr:rowOff>
                  </from>
                  <to>
                    <xdr:col>4</xdr:col>
                    <xdr:colOff>190500</xdr:colOff>
                    <xdr:row>27</xdr:row>
                    <xdr:rowOff>28575</xdr:rowOff>
                  </to>
                </anchor>
              </controlPr>
            </control>
          </mc:Choice>
        </mc:AlternateContent>
        <mc:AlternateContent xmlns:mc="http://schemas.openxmlformats.org/markup-compatibility/2006">
          <mc:Choice Requires="x14">
            <control shapeId="11266" r:id="rId5" name="Check Box 2">
              <controlPr defaultSize="0" autoFill="0" autoLine="0" autoPict="0">
                <anchor moveWithCells="1">
                  <from>
                    <xdr:col>4</xdr:col>
                    <xdr:colOff>123825</xdr:colOff>
                    <xdr:row>26</xdr:row>
                    <xdr:rowOff>9525</xdr:rowOff>
                  </from>
                  <to>
                    <xdr:col>5</xdr:col>
                    <xdr:colOff>190500</xdr:colOff>
                    <xdr:row>27</xdr:row>
                    <xdr:rowOff>28575</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indexed="51"/>
  </sheetPr>
  <dimension ref="A1:W32"/>
  <sheetViews>
    <sheetView showGridLines="0" showRowColHeaders="0" showZeros="0" zoomScale="200" zoomScaleNormal="200" zoomScalePageLayoutView="200" workbookViewId="0">
      <selection activeCell="D7" sqref="D7"/>
    </sheetView>
  </sheetViews>
  <sheetFormatPr baseColWidth="10" defaultRowHeight="12.75" x14ac:dyDescent="0.2"/>
  <cols>
    <col min="1" max="2" width="10.28515625" customWidth="1"/>
    <col min="3" max="3" width="8.42578125" customWidth="1"/>
    <col min="4" max="9" width="5.7109375" customWidth="1"/>
    <col min="10" max="10" width="8.140625" customWidth="1"/>
    <col min="11" max="11" width="8.140625" style="2" customWidth="1"/>
    <col min="12" max="12" width="9.42578125" customWidth="1"/>
    <col min="13" max="13" width="8.28515625" customWidth="1"/>
    <col min="14" max="14" width="7.28515625" customWidth="1"/>
    <col min="15" max="15" width="9.42578125" customWidth="1"/>
    <col min="16" max="16" width="19.42578125" customWidth="1"/>
  </cols>
  <sheetData>
    <row r="1" spans="1:23" ht="38.25" customHeight="1" thickTop="1" x14ac:dyDescent="0.2">
      <c r="A1" s="27" t="s">
        <v>34</v>
      </c>
      <c r="B1" s="489">
        <f>Vereinsdaten!D4</f>
        <v>0</v>
      </c>
      <c r="C1" s="489"/>
      <c r="D1" s="489"/>
      <c r="E1" s="490" t="s">
        <v>94</v>
      </c>
      <c r="F1" s="491"/>
      <c r="G1" s="418" t="str">
        <f>Vereinsdaten!D5&amp;", "&amp;Vereinsdaten!D6</f>
        <v xml:space="preserve">, </v>
      </c>
      <c r="H1" s="418"/>
      <c r="I1" s="418"/>
      <c r="J1" s="418"/>
      <c r="K1" s="418"/>
      <c r="L1" s="418"/>
      <c r="M1" s="418"/>
      <c r="N1" s="88" t="s">
        <v>17</v>
      </c>
      <c r="O1" s="418">
        <f>Vereinsdaten!D7</f>
        <v>0</v>
      </c>
      <c r="P1" s="419"/>
      <c r="Q1" s="416" t="str">
        <f>IF(B1=0,"Bitte Tabelle Vereinsdaten vollständig ausfüllen","")</f>
        <v>Bitte Tabelle Vereinsdaten vollständig ausfüllen</v>
      </c>
      <c r="R1" s="417"/>
      <c r="S1" s="11"/>
      <c r="T1" s="11"/>
      <c r="U1" s="11"/>
      <c r="V1" s="11"/>
      <c r="W1" s="11"/>
    </row>
    <row r="2" spans="1:23" ht="21" customHeight="1" x14ac:dyDescent="0.2">
      <c r="A2" s="37"/>
      <c r="B2" s="102"/>
      <c r="C2" s="423" t="s">
        <v>172</v>
      </c>
      <c r="D2" s="423"/>
      <c r="E2" s="423"/>
      <c r="F2" s="423"/>
      <c r="G2" s="423"/>
      <c r="H2" s="423"/>
      <c r="I2" s="423"/>
      <c r="J2" s="423"/>
      <c r="K2" s="423"/>
      <c r="L2" s="423"/>
      <c r="M2" s="423"/>
      <c r="N2" s="420">
        <f>Vereinsdaten!J3</f>
        <v>43831</v>
      </c>
      <c r="O2" s="420"/>
      <c r="P2" s="38"/>
      <c r="Q2" s="416"/>
      <c r="R2" s="417"/>
    </row>
    <row r="3" spans="1:23" ht="17.25" customHeight="1" thickBot="1" x14ac:dyDescent="0.3">
      <c r="A3" s="28"/>
      <c r="B3" s="31"/>
      <c r="C3" s="31"/>
      <c r="D3" s="30" t="s">
        <v>46</v>
      </c>
      <c r="E3" s="488">
        <f>Vereinsdaten!I11</f>
        <v>45901</v>
      </c>
      <c r="F3" s="488"/>
      <c r="G3" s="30" t="s">
        <v>16</v>
      </c>
      <c r="H3" s="488">
        <f>Vereinsdaten!N11</f>
        <v>46022</v>
      </c>
      <c r="I3" s="488"/>
      <c r="J3" s="30"/>
      <c r="K3" s="488"/>
      <c r="L3" s="488"/>
      <c r="M3" s="89"/>
      <c r="N3" s="89"/>
      <c r="O3" s="89"/>
      <c r="P3" s="32"/>
      <c r="Q3" s="416"/>
      <c r="R3" s="417"/>
    </row>
    <row r="4" spans="1:23" ht="15.75" customHeight="1" thickTop="1" thickBot="1" x14ac:dyDescent="0.25">
      <c r="A4" s="444"/>
      <c r="B4" s="445"/>
      <c r="C4" s="446"/>
      <c r="D4" s="497" t="s">
        <v>41</v>
      </c>
      <c r="E4" s="445"/>
      <c r="F4" s="445"/>
      <c r="G4" s="445"/>
      <c r="H4" s="445"/>
      <c r="I4" s="445"/>
      <c r="J4" s="453" t="s">
        <v>93</v>
      </c>
      <c r="K4" s="460" t="s">
        <v>62</v>
      </c>
      <c r="L4" s="441" t="s">
        <v>42</v>
      </c>
      <c r="M4" s="435" t="s">
        <v>138</v>
      </c>
      <c r="N4" s="438" t="s">
        <v>139</v>
      </c>
      <c r="O4" s="468" t="s">
        <v>91</v>
      </c>
      <c r="P4" s="432" t="s">
        <v>89</v>
      </c>
    </row>
    <row r="5" spans="1:23" ht="11.25" customHeight="1" thickTop="1" thickBot="1" x14ac:dyDescent="0.25">
      <c r="A5" s="447"/>
      <c r="B5" s="448"/>
      <c r="C5" s="449"/>
      <c r="D5" s="492" t="s">
        <v>133</v>
      </c>
      <c r="E5" s="493"/>
      <c r="F5" s="493"/>
      <c r="G5" s="493"/>
      <c r="H5" s="493"/>
      <c r="I5" s="493"/>
      <c r="J5" s="454"/>
      <c r="K5" s="461"/>
      <c r="L5" s="442"/>
      <c r="M5" s="436"/>
      <c r="N5" s="439"/>
      <c r="O5" s="469"/>
      <c r="P5" s="433"/>
    </row>
    <row r="6" spans="1:23" ht="17.25" customHeight="1" thickTop="1" thickBot="1" x14ac:dyDescent="0.25">
      <c r="A6" s="450" t="s">
        <v>43</v>
      </c>
      <c r="B6" s="451"/>
      <c r="C6" s="452"/>
      <c r="D6" s="46" t="s">
        <v>35</v>
      </c>
      <c r="E6" s="33" t="s">
        <v>36</v>
      </c>
      <c r="F6" s="33" t="s">
        <v>37</v>
      </c>
      <c r="G6" s="33" t="s">
        <v>38</v>
      </c>
      <c r="H6" s="33" t="s">
        <v>39</v>
      </c>
      <c r="I6" s="34" t="s">
        <v>40</v>
      </c>
      <c r="J6" s="455"/>
      <c r="K6" s="462"/>
      <c r="L6" s="443"/>
      <c r="M6" s="437"/>
      <c r="N6" s="440"/>
      <c r="O6" s="470"/>
      <c r="P6" s="434"/>
    </row>
    <row r="7" spans="1:23" ht="16.350000000000001" customHeight="1" x14ac:dyDescent="0.2">
      <c r="A7" s="457" t="str">
        <f>'Hinweis und Übungsstätten'!B8</f>
        <v>Grüntenhalle</v>
      </c>
      <c r="B7" s="458"/>
      <c r="C7" s="459"/>
      <c r="D7" s="23"/>
      <c r="E7" s="21"/>
      <c r="F7" s="21"/>
      <c r="G7" s="21"/>
      <c r="H7" s="21"/>
      <c r="I7" s="24"/>
      <c r="J7" s="39">
        <f t="shared" ref="J7:J25" si="0">SUM(D7:I7)</f>
        <v>0</v>
      </c>
      <c r="K7" s="36">
        <f>'Hinweis und Übungsstätten'!C8</f>
        <v>3</v>
      </c>
      <c r="L7" s="93">
        <f>J7*K7</f>
        <v>0</v>
      </c>
      <c r="M7" s="91" t="str">
        <f>IF(AND(L7&gt;0,N7=""),Vereinsdaten!M12,"")</f>
        <v/>
      </c>
      <c r="N7" s="115"/>
      <c r="O7" s="96">
        <f>IF(AND(L7="",N7=""),"",IF(M7="",L7*N7,L7*M7))</f>
        <v>0</v>
      </c>
      <c r="P7" s="98" t="s">
        <v>96</v>
      </c>
    </row>
    <row r="8" spans="1:23" ht="16.350000000000001" customHeight="1" x14ac:dyDescent="0.2">
      <c r="A8" s="457" t="str">
        <f>'Hinweis und Übungsstätten'!B9</f>
        <v>Jul-Kunert-Halle Kraftraum</v>
      </c>
      <c r="B8" s="458"/>
      <c r="C8" s="459"/>
      <c r="D8" s="23"/>
      <c r="E8" s="21"/>
      <c r="F8" s="21"/>
      <c r="G8" s="21"/>
      <c r="H8" s="21"/>
      <c r="I8" s="24"/>
      <c r="J8" s="39">
        <f t="shared" si="0"/>
        <v>0</v>
      </c>
      <c r="K8" s="36">
        <f>'Hinweis und Übungsstätten'!C9</f>
        <v>3</v>
      </c>
      <c r="L8" s="94">
        <f t="shared" ref="L8:L25" si="1">J8*K8</f>
        <v>0</v>
      </c>
      <c r="M8" s="91" t="str">
        <f>IF(AND(L8&gt;0,N8=""),Vereinsdaten!K12,"")</f>
        <v/>
      </c>
      <c r="N8" s="115"/>
      <c r="O8" s="96">
        <f t="shared" ref="O8:O18" si="2">IF(AND(L8="",N8=""),"",IF(M8="",L8*N8,L8*M8))</f>
        <v>0</v>
      </c>
      <c r="P8" s="421" t="s">
        <v>137</v>
      </c>
    </row>
    <row r="9" spans="1:23" ht="16.350000000000001" customHeight="1" x14ac:dyDescent="0.2">
      <c r="A9" s="457" t="str">
        <f>'Hinweis und Übungsstätten'!B10</f>
        <v>Julius-Kunert-Halle 1</v>
      </c>
      <c r="B9" s="458"/>
      <c r="C9" s="459"/>
      <c r="D9" s="23"/>
      <c r="E9" s="21"/>
      <c r="F9" s="21"/>
      <c r="G9" s="21"/>
      <c r="H9" s="21"/>
      <c r="I9" s="24"/>
      <c r="J9" s="39">
        <f t="shared" si="0"/>
        <v>0</v>
      </c>
      <c r="K9" s="36">
        <f>'Hinweis und Übungsstätten'!C10</f>
        <v>3</v>
      </c>
      <c r="L9" s="94">
        <f t="shared" si="1"/>
        <v>0</v>
      </c>
      <c r="M9" s="91" t="str">
        <f>IF(AND(L9&gt;0,N9=""),Vereinsdaten!K12,"")</f>
        <v/>
      </c>
      <c r="N9" s="115"/>
      <c r="O9" s="96">
        <f t="shared" si="2"/>
        <v>0</v>
      </c>
      <c r="P9" s="421"/>
    </row>
    <row r="10" spans="1:23" ht="16.350000000000001" customHeight="1" x14ac:dyDescent="0.2">
      <c r="A10" s="457" t="str">
        <f>'Hinweis und Übungsstätten'!B11</f>
        <v>Julius-Kunert-Halle 2</v>
      </c>
      <c r="B10" s="458"/>
      <c r="C10" s="459"/>
      <c r="D10" s="23"/>
      <c r="E10" s="21"/>
      <c r="F10" s="21"/>
      <c r="G10" s="21"/>
      <c r="H10" s="21"/>
      <c r="I10" s="24"/>
      <c r="J10" s="39">
        <f t="shared" si="0"/>
        <v>0</v>
      </c>
      <c r="K10" s="36">
        <f>'Hinweis und Übungsstätten'!C11</f>
        <v>3</v>
      </c>
      <c r="L10" s="94">
        <f t="shared" si="1"/>
        <v>0</v>
      </c>
      <c r="M10" s="91" t="str">
        <f>IF(AND(L10&gt;0,N10=""),Vereinsdaten!K12,"")</f>
        <v/>
      </c>
      <c r="N10" s="115"/>
      <c r="O10" s="96">
        <f t="shared" si="2"/>
        <v>0</v>
      </c>
      <c r="P10" s="421"/>
    </row>
    <row r="11" spans="1:23" ht="16.350000000000001" customHeight="1" thickBot="1" x14ac:dyDescent="0.25">
      <c r="A11" s="457" t="str">
        <f>'Hinweis und Übungsstätten'!B12</f>
        <v>Julius-Kunert-Halle 3</v>
      </c>
      <c r="B11" s="458"/>
      <c r="C11" s="459"/>
      <c r="D11" s="23"/>
      <c r="E11" s="21"/>
      <c r="F11" s="21"/>
      <c r="G11" s="21"/>
      <c r="H11" s="21"/>
      <c r="I11" s="24"/>
      <c r="J11" s="39">
        <f t="shared" si="0"/>
        <v>0</v>
      </c>
      <c r="K11" s="36">
        <f>'Hinweis und Übungsstätten'!C12</f>
        <v>3</v>
      </c>
      <c r="L11" s="94">
        <f t="shared" si="1"/>
        <v>0</v>
      </c>
      <c r="M11" s="91" t="str">
        <f>IF(AND(L11&gt;0,N11=""),Vereinsdaten!K12,"")</f>
        <v/>
      </c>
      <c r="N11" s="115"/>
      <c r="O11" s="96">
        <f t="shared" si="2"/>
        <v>0</v>
      </c>
      <c r="P11" s="421"/>
    </row>
    <row r="12" spans="1:23" ht="16.350000000000001" customHeight="1" thickBot="1" x14ac:dyDescent="0.25">
      <c r="A12" s="457" t="str">
        <f>'Hinweis und Übungsstätten'!B13</f>
        <v>Königsegghalle</v>
      </c>
      <c r="B12" s="458"/>
      <c r="C12" s="459"/>
      <c r="D12" s="23"/>
      <c r="E12" s="21"/>
      <c r="F12" s="21"/>
      <c r="G12" s="21"/>
      <c r="H12" s="21"/>
      <c r="I12" s="24"/>
      <c r="J12" s="39">
        <f t="shared" si="0"/>
        <v>0</v>
      </c>
      <c r="K12" s="36">
        <f>'Hinweis und Übungsstätten'!C13</f>
        <v>3</v>
      </c>
      <c r="L12" s="94">
        <f t="shared" si="1"/>
        <v>0</v>
      </c>
      <c r="M12" s="91" t="str">
        <f>IF(AND(L12&gt;0,N12=""),Vereinsdaten!M12,"")</f>
        <v/>
      </c>
      <c r="N12" s="115"/>
      <c r="O12" s="96">
        <f t="shared" si="2"/>
        <v>0</v>
      </c>
      <c r="P12" s="114" t="s">
        <v>90</v>
      </c>
    </row>
    <row r="13" spans="1:23" ht="16.350000000000001" customHeight="1" x14ac:dyDescent="0.2">
      <c r="A13" s="457" t="str">
        <f>'Hinweis und Übungsstätten'!B14&amp;";  - Miete an Schule -"</f>
        <v>Maria Stern;  - Miete an Schule -</v>
      </c>
      <c r="B13" s="458"/>
      <c r="C13" s="459"/>
      <c r="D13" s="23"/>
      <c r="E13" s="21"/>
      <c r="F13" s="21"/>
      <c r="G13" s="21"/>
      <c r="H13" s="21"/>
      <c r="I13" s="24"/>
      <c r="J13" s="39">
        <f t="shared" si="0"/>
        <v>0</v>
      </c>
      <c r="K13" s="36">
        <v>0</v>
      </c>
      <c r="L13" s="94">
        <f t="shared" si="1"/>
        <v>0</v>
      </c>
      <c r="M13" s="91"/>
      <c r="N13" s="115"/>
      <c r="O13" s="96">
        <f t="shared" si="2"/>
        <v>0</v>
      </c>
      <c r="P13" s="430" t="s">
        <v>169</v>
      </c>
    </row>
    <row r="14" spans="1:23" ht="16.350000000000001" customHeight="1" x14ac:dyDescent="0.2">
      <c r="A14" s="457" t="str">
        <f>'Hinweis und Übungsstätten'!B15</f>
        <v>Sporthalle Stein</v>
      </c>
      <c r="B14" s="458"/>
      <c r="C14" s="459"/>
      <c r="D14" s="23"/>
      <c r="E14" s="21"/>
      <c r="F14" s="21"/>
      <c r="G14" s="21"/>
      <c r="H14" s="21"/>
      <c r="I14" s="24"/>
      <c r="J14" s="39">
        <f t="shared" si="0"/>
        <v>0</v>
      </c>
      <c r="K14" s="36">
        <f>'Hinweis und Übungsstätten'!C15</f>
        <v>3</v>
      </c>
      <c r="L14" s="94">
        <f t="shared" si="1"/>
        <v>0</v>
      </c>
      <c r="M14" s="91" t="str">
        <f>IF(AND(L14&gt;0,N14=""),Vereinsdaten!M12,"")</f>
        <v/>
      </c>
      <c r="N14" s="115"/>
      <c r="O14" s="96">
        <f t="shared" si="2"/>
        <v>0</v>
      </c>
      <c r="P14" s="498"/>
    </row>
    <row r="15" spans="1:23" ht="16.350000000000001" customHeight="1" thickBot="1" x14ac:dyDescent="0.25">
      <c r="A15" s="457" t="str">
        <f>'Hinweis und Übungsstätten'!B16</f>
        <v>Hallenbad</v>
      </c>
      <c r="B15" s="458"/>
      <c r="C15" s="459"/>
      <c r="D15" s="23"/>
      <c r="E15" s="21"/>
      <c r="F15" s="21"/>
      <c r="G15" s="21"/>
      <c r="H15" s="21"/>
      <c r="I15" s="24"/>
      <c r="J15" s="39">
        <f t="shared" si="0"/>
        <v>0</v>
      </c>
      <c r="K15" s="36">
        <f>'Hinweis und Übungsstätten'!C16</f>
        <v>3</v>
      </c>
      <c r="L15" s="94">
        <f t="shared" si="1"/>
        <v>0</v>
      </c>
      <c r="M15" s="91" t="str">
        <f>IF(AND(L15&gt;0,N15=""),Vereinsdaten!M12,"")</f>
        <v/>
      </c>
      <c r="N15" s="115"/>
      <c r="O15" s="96">
        <f t="shared" si="2"/>
        <v>0</v>
      </c>
      <c r="P15" s="499"/>
    </row>
    <row r="16" spans="1:23" ht="16.350000000000001" customHeight="1" x14ac:dyDescent="0.2">
      <c r="A16" s="457" t="str">
        <f>'Hinweis und Übungsstätten'!B17</f>
        <v>Schießanlage</v>
      </c>
      <c r="B16" s="458"/>
      <c r="C16" s="459"/>
      <c r="D16" s="23"/>
      <c r="E16" s="21"/>
      <c r="F16" s="21"/>
      <c r="G16" s="21"/>
      <c r="H16" s="21"/>
      <c r="I16" s="24"/>
      <c r="J16" s="39">
        <f t="shared" si="0"/>
        <v>0</v>
      </c>
      <c r="K16" s="36">
        <f>'Hinweis und Übungsstätten'!C17</f>
        <v>3</v>
      </c>
      <c r="L16" s="94">
        <f t="shared" si="1"/>
        <v>0</v>
      </c>
      <c r="M16" s="91" t="str">
        <f>IF(AND(L16&gt;0,N16=""),Vereinsdaten!M12,"")</f>
        <v/>
      </c>
      <c r="N16" s="115"/>
      <c r="O16" s="96">
        <f t="shared" si="2"/>
        <v>0</v>
      </c>
      <c r="P16" s="500" t="s">
        <v>135</v>
      </c>
    </row>
    <row r="17" spans="1:20" ht="16.350000000000001" customHeight="1" thickBot="1" x14ac:dyDescent="0.25">
      <c r="A17" s="457" t="str">
        <f>'Hinweis und Übungsstätten'!B18</f>
        <v>Alte Schule - Jahnstraße</v>
      </c>
      <c r="B17" s="458"/>
      <c r="C17" s="459"/>
      <c r="D17" s="23"/>
      <c r="E17" s="21"/>
      <c r="F17" s="21"/>
      <c r="G17" s="21"/>
      <c r="H17" s="21"/>
      <c r="I17" s="24"/>
      <c r="J17" s="39">
        <f t="shared" si="0"/>
        <v>0</v>
      </c>
      <c r="K17" s="36">
        <f>'Hinweis und Übungsstätten'!C18</f>
        <v>3</v>
      </c>
      <c r="L17" s="94">
        <f t="shared" si="1"/>
        <v>0</v>
      </c>
      <c r="M17" s="91" t="str">
        <f>IF(AND(L17&gt;0,N17=""),Vereinsdaten!M12,"")</f>
        <v/>
      </c>
      <c r="N17" s="115"/>
      <c r="O17" s="96">
        <f t="shared" si="2"/>
        <v>0</v>
      </c>
      <c r="P17" s="501"/>
    </row>
    <row r="18" spans="1:20" ht="16.350000000000001" customHeight="1" thickBot="1" x14ac:dyDescent="0.25">
      <c r="A18" s="427" t="str">
        <f>'Hinweis und Übungsstätten'!B19</f>
        <v>Kindergarten Am Graben</v>
      </c>
      <c r="B18" s="428"/>
      <c r="C18" s="429"/>
      <c r="D18" s="137"/>
      <c r="E18" s="22"/>
      <c r="F18" s="22"/>
      <c r="G18" s="22"/>
      <c r="H18" s="22"/>
      <c r="I18" s="26"/>
      <c r="J18" s="40">
        <f t="shared" si="0"/>
        <v>0</v>
      </c>
      <c r="K18" s="92">
        <f>'Hinweis und Übungsstätten'!C19</f>
        <v>3</v>
      </c>
      <c r="L18" s="94">
        <f t="shared" si="1"/>
        <v>0</v>
      </c>
      <c r="M18" s="91" t="str">
        <f>IF(AND(L18&gt;0,N18=""),Vereinsdaten!M12,"")</f>
        <v/>
      </c>
      <c r="N18" s="115"/>
      <c r="O18" s="96">
        <f t="shared" si="2"/>
        <v>0</v>
      </c>
      <c r="P18" s="430" t="s">
        <v>168</v>
      </c>
    </row>
    <row r="19" spans="1:20" ht="16.350000000000001" customHeight="1" thickTop="1" thickBot="1" x14ac:dyDescent="0.25">
      <c r="A19" s="484"/>
      <c r="B19" s="485"/>
      <c r="C19" s="78" t="s">
        <v>9</v>
      </c>
      <c r="D19" s="103">
        <f t="shared" ref="D19:I19" si="3">SUM(D7:D18)</f>
        <v>0</v>
      </c>
      <c r="E19" s="103">
        <f t="shared" si="3"/>
        <v>0</v>
      </c>
      <c r="F19" s="103">
        <f t="shared" si="3"/>
        <v>0</v>
      </c>
      <c r="G19" s="103">
        <f t="shared" si="3"/>
        <v>0</v>
      </c>
      <c r="H19" s="103">
        <f t="shared" si="3"/>
        <v>0</v>
      </c>
      <c r="I19" s="103">
        <f t="shared" si="3"/>
        <v>0</v>
      </c>
      <c r="J19" s="104">
        <f>SUM(D19:I19)</f>
        <v>0</v>
      </c>
      <c r="K19" s="105"/>
      <c r="L19" s="106"/>
      <c r="M19" s="107"/>
      <c r="N19" s="108"/>
      <c r="O19" s="109">
        <f>SUM(O7:O18)</f>
        <v>0</v>
      </c>
      <c r="P19" s="421"/>
    </row>
    <row r="20" spans="1:20" ht="16.350000000000001" customHeight="1" thickTop="1" x14ac:dyDescent="0.2">
      <c r="A20" s="457" t="str">
        <f>'Hinweis und Übungsstätten'!B21</f>
        <v>Platz 1 Stadion Hauptplatz</v>
      </c>
      <c r="B20" s="458"/>
      <c r="C20" s="459"/>
      <c r="D20" s="23"/>
      <c r="E20" s="21"/>
      <c r="F20" s="21"/>
      <c r="G20" s="21"/>
      <c r="H20" s="21"/>
      <c r="I20" s="24"/>
      <c r="J20" s="35">
        <f t="shared" si="0"/>
        <v>0</v>
      </c>
      <c r="K20" s="36">
        <f>'Hinweis und Übungsstätten'!C21</f>
        <v>6</v>
      </c>
      <c r="L20" s="93">
        <f t="shared" si="1"/>
        <v>0</v>
      </c>
      <c r="M20" s="91" t="str">
        <f>IF(AND(L20&gt;0,N20=""),Vereinsdaten!I12,"")</f>
        <v/>
      </c>
      <c r="N20" s="115"/>
      <c r="O20" s="96">
        <f>IF(AND(L20="",N20=""),"",IF(M20="",L20*N20,L20*M20))</f>
        <v>0</v>
      </c>
      <c r="P20" s="421"/>
      <c r="Q20" s="11"/>
      <c r="R20" s="11"/>
      <c r="S20" s="11"/>
      <c r="T20" s="11"/>
    </row>
    <row r="21" spans="1:20" ht="16.350000000000001" customHeight="1" thickBot="1" x14ac:dyDescent="0.25">
      <c r="A21" s="424" t="str">
        <f>'Hinweis und Übungsstätten'!B22</f>
        <v>Platz 2 Stadion Kunstrasen</v>
      </c>
      <c r="B21" s="425"/>
      <c r="C21" s="426"/>
      <c r="D21" s="25"/>
      <c r="E21" s="22"/>
      <c r="F21" s="22"/>
      <c r="G21" s="22"/>
      <c r="H21" s="22"/>
      <c r="I21" s="26"/>
      <c r="J21" s="40">
        <f t="shared" si="0"/>
        <v>0</v>
      </c>
      <c r="K21" s="41">
        <f>'Hinweis und Übungsstätten'!C22</f>
        <v>6</v>
      </c>
      <c r="L21" s="95">
        <f t="shared" si="1"/>
        <v>0</v>
      </c>
      <c r="M21" s="91" t="str">
        <f>IF(AND(L21&gt;0,N21=""),Vereinsdaten!I12,"")</f>
        <v/>
      </c>
      <c r="N21" s="115"/>
      <c r="O21" s="96">
        <f>IF(AND(L21="",N21=""),"",IF(M21="",L21*N21,L21*M21))</f>
        <v>0</v>
      </c>
      <c r="P21" s="421" t="s">
        <v>141</v>
      </c>
    </row>
    <row r="22" spans="1:20" ht="16.350000000000001" customHeight="1" thickTop="1" thickBot="1" x14ac:dyDescent="0.25">
      <c r="A22" s="484"/>
      <c r="B22" s="485"/>
      <c r="C22" s="78" t="s">
        <v>9</v>
      </c>
      <c r="D22" s="103">
        <f t="shared" ref="D22:I22" si="4">SUM(D20:D21)</f>
        <v>0</v>
      </c>
      <c r="E22" s="103">
        <f t="shared" si="4"/>
        <v>0</v>
      </c>
      <c r="F22" s="103">
        <f t="shared" si="4"/>
        <v>0</v>
      </c>
      <c r="G22" s="103">
        <f t="shared" si="4"/>
        <v>0</v>
      </c>
      <c r="H22" s="103">
        <f t="shared" si="4"/>
        <v>0</v>
      </c>
      <c r="I22" s="103">
        <f t="shared" si="4"/>
        <v>0</v>
      </c>
      <c r="J22" s="104">
        <f>SUM(D22:I22)</f>
        <v>0</v>
      </c>
      <c r="K22" s="105"/>
      <c r="L22" s="106"/>
      <c r="M22" s="107"/>
      <c r="N22" s="108"/>
      <c r="O22" s="109">
        <f>SUM(O20:O21)</f>
        <v>0</v>
      </c>
      <c r="P22" s="421"/>
    </row>
    <row r="23" spans="1:20" ht="16.350000000000001" customHeight="1" thickTop="1" x14ac:dyDescent="0.2">
      <c r="A23" s="457" t="str">
        <f>'Hinweis und Übungsstätten'!B23</f>
        <v>Platz 3 Nebenplatz am KKH</v>
      </c>
      <c r="B23" s="458"/>
      <c r="C23" s="459"/>
      <c r="D23" s="23"/>
      <c r="E23" s="21"/>
      <c r="F23" s="21"/>
      <c r="G23" s="21"/>
      <c r="H23" s="21"/>
      <c r="I23" s="24"/>
      <c r="J23" s="35">
        <f t="shared" si="0"/>
        <v>0</v>
      </c>
      <c r="K23" s="36">
        <f>'Hinweis und Übungsstätten'!C23</f>
        <v>3</v>
      </c>
      <c r="L23" s="93">
        <f t="shared" si="1"/>
        <v>0</v>
      </c>
      <c r="M23" s="91" t="str">
        <f>IF(AND(L23&gt;0,N23=""),Vereinsdaten!I12,"")</f>
        <v/>
      </c>
      <c r="N23" s="115"/>
      <c r="O23" s="96">
        <f>IF(AND(L23="",N23=""),"",IF(M23="",L23*N23,L23*M23))</f>
        <v>0</v>
      </c>
      <c r="P23" s="421"/>
    </row>
    <row r="24" spans="1:20" ht="16.350000000000001" customHeight="1" x14ac:dyDescent="0.2">
      <c r="A24" s="457">
        <f>'Hinweis und Übungsstätten'!B24</f>
        <v>0</v>
      </c>
      <c r="B24" s="458"/>
      <c r="C24" s="459"/>
      <c r="D24" s="25"/>
      <c r="E24" s="22"/>
      <c r="F24" s="22"/>
      <c r="G24" s="22"/>
      <c r="H24" s="22"/>
      <c r="I24" s="26"/>
      <c r="J24" s="39">
        <f t="shared" si="0"/>
        <v>0</v>
      </c>
      <c r="K24" s="43">
        <f>'Hinweis und Übungsstätten'!C24</f>
        <v>0</v>
      </c>
      <c r="L24" s="94">
        <f t="shared" si="1"/>
        <v>0</v>
      </c>
      <c r="M24" s="91" t="str">
        <f>IF(AND(L24&gt;0,N24=""),Vereinsdaten!I12,"")</f>
        <v/>
      </c>
      <c r="N24" s="115"/>
      <c r="O24" s="96">
        <f>IF(AND(L24="",N24=""),"",IF(M24="",L24*N24,L24*M24))</f>
        <v>0</v>
      </c>
      <c r="P24" s="421"/>
    </row>
    <row r="25" spans="1:20" ht="16.350000000000001" customHeight="1" thickBot="1" x14ac:dyDescent="0.25">
      <c r="A25" s="427" t="str">
        <f>'Hinweis und Übungsstätten'!B25</f>
        <v>Leichtathletikanlage</v>
      </c>
      <c r="B25" s="428"/>
      <c r="C25" s="429"/>
      <c r="D25" s="25"/>
      <c r="E25" s="22"/>
      <c r="F25" s="22"/>
      <c r="G25" s="22"/>
      <c r="H25" s="22"/>
      <c r="I25" s="26"/>
      <c r="J25" s="40">
        <f t="shared" si="0"/>
        <v>0</v>
      </c>
      <c r="K25" s="41">
        <f>'Hinweis und Übungsstätten'!C25</f>
        <v>1.5</v>
      </c>
      <c r="L25" s="95">
        <f t="shared" si="1"/>
        <v>0</v>
      </c>
      <c r="M25" s="113" t="str">
        <f>IF(AND(L25&gt;0,N25=""),Vereinsdaten!I12,"")</f>
        <v/>
      </c>
      <c r="N25" s="115"/>
      <c r="O25" s="96">
        <f>IF(AND(L25="",N25=""),"",IF(M25="",L25*N25,L25*M25))</f>
        <v>0</v>
      </c>
      <c r="P25" s="421"/>
    </row>
    <row r="26" spans="1:20" ht="16.350000000000001" customHeight="1" thickTop="1" thickBot="1" x14ac:dyDescent="0.25">
      <c r="A26" s="44"/>
      <c r="B26" s="45"/>
      <c r="C26" s="42" t="s">
        <v>9</v>
      </c>
      <c r="D26" s="110">
        <f t="shared" ref="D26:I26" si="5">SUM(D23:D25)</f>
        <v>0</v>
      </c>
      <c r="E26" s="110">
        <f t="shared" si="5"/>
        <v>0</v>
      </c>
      <c r="F26" s="110">
        <f t="shared" si="5"/>
        <v>0</v>
      </c>
      <c r="G26" s="110">
        <f t="shared" si="5"/>
        <v>0</v>
      </c>
      <c r="H26" s="110">
        <f t="shared" si="5"/>
        <v>0</v>
      </c>
      <c r="I26" s="110">
        <f t="shared" si="5"/>
        <v>0</v>
      </c>
      <c r="J26" s="111">
        <f>SUM(D26:I26)</f>
        <v>0</v>
      </c>
      <c r="K26" s="112"/>
      <c r="L26" s="106"/>
      <c r="M26" s="109"/>
      <c r="N26" s="109"/>
      <c r="O26" s="109">
        <f>SUM(O23:O25)</f>
        <v>0</v>
      </c>
      <c r="P26" s="422"/>
    </row>
    <row r="27" spans="1:20" ht="16.5" thickTop="1" x14ac:dyDescent="0.2">
      <c r="A27" s="482" t="s">
        <v>64</v>
      </c>
      <c r="B27" s="483"/>
      <c r="C27" s="483"/>
      <c r="D27" s="88"/>
      <c r="E27" s="88"/>
      <c r="F27" s="138"/>
      <c r="G27" s="463" t="s">
        <v>63</v>
      </c>
      <c r="H27" s="463"/>
      <c r="I27" s="463"/>
      <c r="J27" s="463"/>
      <c r="K27" s="463"/>
      <c r="L27" s="463"/>
      <c r="M27" s="138"/>
      <c r="N27" s="138"/>
      <c r="O27" s="138"/>
      <c r="P27" s="139"/>
    </row>
    <row r="28" spans="1:20" ht="27.6" customHeight="1" thickBot="1" x14ac:dyDescent="0.25">
      <c r="A28" s="480" t="s">
        <v>92</v>
      </c>
      <c r="B28" s="481"/>
      <c r="C28" s="481"/>
      <c r="D28" s="481"/>
      <c r="E28" s="481"/>
      <c r="F28" s="481"/>
      <c r="G28" s="486">
        <f>O19+O22+O26</f>
        <v>0</v>
      </c>
      <c r="H28" s="486"/>
      <c r="I28" s="487"/>
      <c r="J28" s="502" t="str">
        <f>Vereinsdaten!J6&amp;","</f>
        <v>87509 Immenstadt,</v>
      </c>
      <c r="K28" s="503"/>
      <c r="L28" s="503"/>
      <c r="M28" s="229">
        <f>Vereinsdaten!D3</f>
        <v>44197</v>
      </c>
      <c r="N28" s="474">
        <f>Vereinsdaten!J5</f>
        <v>0</v>
      </c>
      <c r="O28" s="474"/>
      <c r="P28" s="475"/>
      <c r="R28" s="11"/>
      <c r="S28" s="11"/>
    </row>
    <row r="29" spans="1:20" ht="12" customHeight="1" thickTop="1" thickBot="1" x14ac:dyDescent="0.25">
      <c r="A29" s="506" t="s">
        <v>97</v>
      </c>
      <c r="B29" s="507"/>
      <c r="C29" s="507"/>
      <c r="D29" s="507"/>
      <c r="E29" s="507"/>
      <c r="F29" s="507"/>
      <c r="G29" s="507"/>
      <c r="H29" s="507"/>
      <c r="I29" s="507"/>
      <c r="J29" s="466" t="s">
        <v>45</v>
      </c>
      <c r="K29" s="467"/>
      <c r="L29" s="467"/>
      <c r="M29" s="467"/>
      <c r="N29" s="504" t="s">
        <v>74</v>
      </c>
      <c r="O29" s="504"/>
      <c r="P29" s="505"/>
      <c r="Q29" s="11"/>
      <c r="R29" s="11"/>
      <c r="S29" s="11"/>
      <c r="T29" s="11"/>
    </row>
    <row r="30" spans="1:20" ht="12" customHeight="1" thickTop="1" x14ac:dyDescent="0.2">
      <c r="A30" s="471" t="s">
        <v>44</v>
      </c>
      <c r="B30" s="471"/>
      <c r="C30" s="471"/>
      <c r="D30" s="471"/>
      <c r="E30" s="471"/>
      <c r="F30" s="471"/>
      <c r="G30" s="471"/>
      <c r="H30" s="471"/>
      <c r="I30" s="471"/>
      <c r="J30" s="471"/>
      <c r="K30" s="471"/>
      <c r="L30" s="471"/>
      <c r="M30" s="471"/>
      <c r="N30" s="87"/>
      <c r="O30" s="87"/>
      <c r="P30" s="29"/>
    </row>
    <row r="31" spans="1:20" ht="12" customHeight="1" x14ac:dyDescent="0.2">
      <c r="A31" s="456" t="s">
        <v>48</v>
      </c>
      <c r="B31" s="456"/>
      <c r="C31" s="456"/>
      <c r="D31" s="456"/>
      <c r="E31" s="456"/>
      <c r="F31" s="456"/>
      <c r="G31" s="456"/>
      <c r="H31" s="456"/>
      <c r="I31" s="456"/>
      <c r="J31" s="456"/>
      <c r="K31" s="456"/>
      <c r="L31" s="456"/>
      <c r="M31" s="456"/>
      <c r="N31" s="87"/>
      <c r="O31" s="87"/>
      <c r="P31" s="97" t="str">
        <f>'Hinweis und Übungsstätten'!Q2</f>
        <v>©swegmann/05.2020</v>
      </c>
    </row>
    <row r="32" spans="1:20" x14ac:dyDescent="0.2">
      <c r="A32" s="6"/>
      <c r="B32" s="6"/>
      <c r="C32" s="6"/>
      <c r="D32" s="6"/>
      <c r="E32" s="6"/>
      <c r="F32" s="6"/>
      <c r="G32" s="6"/>
      <c r="H32" s="6"/>
      <c r="I32" s="6"/>
      <c r="J32" s="6"/>
      <c r="K32" s="7"/>
      <c r="L32" s="6"/>
      <c r="M32" s="6"/>
      <c r="N32" s="6"/>
      <c r="O32" s="6"/>
    </row>
  </sheetData>
  <sheetProtection algorithmName="SHA-512" hashValue="bJVjnKCZ1AuCQrb/iLu+vta4I4x1WTVskmYQBxY1H2j5xWSjKOw+ZVB9kfMLdlUI1VgetEkwaOJhPWdIjp3Www==" saltValue="QN8LatFkRZP7Ckz1KiTEgQ==" spinCount="100000" sheet="1" objects="1" scenarios="1" selectLockedCells="1"/>
  <mergeCells count="56">
    <mergeCell ref="N28:P28"/>
    <mergeCell ref="N29:P29"/>
    <mergeCell ref="J29:M29"/>
    <mergeCell ref="A30:M30"/>
    <mergeCell ref="A31:M31"/>
    <mergeCell ref="A27:C27"/>
    <mergeCell ref="A28:F28"/>
    <mergeCell ref="G28:I28"/>
    <mergeCell ref="G27:L27"/>
    <mergeCell ref="A29:I29"/>
    <mergeCell ref="J28:L28"/>
    <mergeCell ref="P18:P20"/>
    <mergeCell ref="P21:P26"/>
    <mergeCell ref="A18:C18"/>
    <mergeCell ref="A19:B19"/>
    <mergeCell ref="A20:C20"/>
    <mergeCell ref="A21:C21"/>
    <mergeCell ref="A22:B22"/>
    <mergeCell ref="A24:C24"/>
    <mergeCell ref="A23:C23"/>
    <mergeCell ref="A25:C25"/>
    <mergeCell ref="P13:P15"/>
    <mergeCell ref="A14:C14"/>
    <mergeCell ref="A15:C15"/>
    <mergeCell ref="A16:C16"/>
    <mergeCell ref="P16:P17"/>
    <mergeCell ref="A17:C17"/>
    <mergeCell ref="A12:C12"/>
    <mergeCell ref="A13:C13"/>
    <mergeCell ref="A7:C7"/>
    <mergeCell ref="A8:C8"/>
    <mergeCell ref="A4:C5"/>
    <mergeCell ref="A6:C6"/>
    <mergeCell ref="P8:P11"/>
    <mergeCell ref="A9:C9"/>
    <mergeCell ref="A10:C10"/>
    <mergeCell ref="A11:C11"/>
    <mergeCell ref="M4:M6"/>
    <mergeCell ref="N4:N6"/>
    <mergeCell ref="O4:O6"/>
    <mergeCell ref="P4:P6"/>
    <mergeCell ref="D5:I5"/>
    <mergeCell ref="D4:I4"/>
    <mergeCell ref="J4:J6"/>
    <mergeCell ref="K4:K6"/>
    <mergeCell ref="L4:L6"/>
    <mergeCell ref="Q1:R3"/>
    <mergeCell ref="B1:D1"/>
    <mergeCell ref="E1:F1"/>
    <mergeCell ref="G1:M1"/>
    <mergeCell ref="O1:P1"/>
    <mergeCell ref="C2:M2"/>
    <mergeCell ref="N2:O2"/>
    <mergeCell ref="E3:F3"/>
    <mergeCell ref="H3:I3"/>
    <mergeCell ref="K3:L3"/>
  </mergeCells>
  <phoneticPr fontId="2" type="noConversion"/>
  <conditionalFormatting sqref="Q1:R3">
    <cfRule type="containsText" dxfId="1" priority="1" operator="containsText" text="Bitte Tabelle Vereinsdaten vollständig ausfüllen">
      <formula>NOT(ISERROR(SEARCH("Bitte Tabelle Vereinsdaten vollständig ausfüllen",Q1)))</formula>
    </cfRule>
  </conditionalFormatting>
  <printOptions horizontalCentered="1" verticalCentered="1"/>
  <pageMargins left="0.19685039370078741" right="0.19685039370078741" top="0.51181102362204722" bottom="0.19685039370078741" header="0.31496062992125984" footer="0"/>
  <pageSetup paperSize="9" orientation="landscape" horizontalDpi="4294967294" verticalDpi="4294967294" r:id="rId1"/>
  <headerFooter>
    <oddHeader>&amp;R&amp;12Anlage  9</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12289" r:id="rId4" name="Check Box 1">
              <controlPr defaultSize="0" autoFill="0" autoLine="0" autoPict="0">
                <anchor moveWithCells="1">
                  <from>
                    <xdr:col>3</xdr:col>
                    <xdr:colOff>123825</xdr:colOff>
                    <xdr:row>26</xdr:row>
                    <xdr:rowOff>9525</xdr:rowOff>
                  </from>
                  <to>
                    <xdr:col>4</xdr:col>
                    <xdr:colOff>190500</xdr:colOff>
                    <xdr:row>27</xdr:row>
                    <xdr:rowOff>28575</xdr:rowOff>
                  </to>
                </anchor>
              </controlPr>
            </control>
          </mc:Choice>
        </mc:AlternateContent>
        <mc:AlternateContent xmlns:mc="http://schemas.openxmlformats.org/markup-compatibility/2006">
          <mc:Choice Requires="x14">
            <control shapeId="12290" r:id="rId5" name="Check Box 2">
              <controlPr defaultSize="0" autoFill="0" autoLine="0" autoPict="0">
                <anchor moveWithCells="1">
                  <from>
                    <xdr:col>4</xdr:col>
                    <xdr:colOff>123825</xdr:colOff>
                    <xdr:row>26</xdr:row>
                    <xdr:rowOff>9525</xdr:rowOff>
                  </from>
                  <to>
                    <xdr:col>5</xdr:col>
                    <xdr:colOff>190500</xdr:colOff>
                    <xdr:row>27</xdr:row>
                    <xdr:rowOff>28575</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Tabelle1">
    <tabColor indexed="11"/>
  </sheetPr>
  <dimension ref="A1:M45"/>
  <sheetViews>
    <sheetView showGridLines="0" showRowColHeaders="0" showZeros="0" zoomScale="143" workbookViewId="0">
      <selection activeCell="D30" sqref="D30:I30"/>
    </sheetView>
  </sheetViews>
  <sheetFormatPr baseColWidth="10" defaultRowHeight="12.75" x14ac:dyDescent="0.2"/>
  <cols>
    <col min="1" max="1" width="12" customWidth="1"/>
    <col min="2" max="2" width="16.85546875" customWidth="1"/>
    <col min="3" max="3" width="2.7109375" customWidth="1"/>
    <col min="4" max="4" width="13.140625" customWidth="1"/>
    <col min="5" max="5" width="6.7109375" customWidth="1"/>
    <col min="6" max="6" width="11.42578125" bestFit="1" customWidth="1"/>
    <col min="7" max="7" width="2.7109375" customWidth="1"/>
    <col min="8" max="8" width="7.7109375" customWidth="1"/>
    <col min="10" max="10" width="3.85546875" customWidth="1"/>
  </cols>
  <sheetData>
    <row r="1" spans="1:13" ht="24.75" customHeight="1" x14ac:dyDescent="0.35">
      <c r="A1" s="519" t="s">
        <v>77</v>
      </c>
      <c r="B1" s="519"/>
      <c r="C1" s="519"/>
      <c r="D1" s="519"/>
      <c r="E1" s="519"/>
      <c r="F1" s="519"/>
      <c r="G1" s="519"/>
      <c r="H1" s="519"/>
      <c r="I1" s="519"/>
      <c r="K1" s="522" t="str">
        <f>IF(Vereinsdaten!D8="","ACHTUNG Bitte in Tabelle &lt;Belegzeiten_Vereinsdaten&gt; Sport-/Übungsstätte eingeben","")</f>
        <v>ACHTUNG Bitte in Tabelle &lt;Belegzeiten_Vereinsdaten&gt; Sport-/Übungsstätte eingeben</v>
      </c>
      <c r="L1" s="522"/>
      <c r="M1" s="522"/>
    </row>
    <row r="2" spans="1:13" ht="24.75" customHeight="1" x14ac:dyDescent="0.35">
      <c r="A2" s="520">
        <f>Winter_Jan_März!N2</f>
        <v>43831</v>
      </c>
      <c r="B2" s="520"/>
      <c r="C2" s="520"/>
      <c r="D2" s="520"/>
      <c r="E2" s="520"/>
      <c r="F2" s="520"/>
      <c r="G2" s="520"/>
      <c r="H2" s="520"/>
      <c r="I2" s="520"/>
      <c r="K2" s="522"/>
      <c r="L2" s="522"/>
      <c r="M2" s="522"/>
    </row>
    <row r="3" spans="1:13" ht="20.100000000000001" customHeight="1" x14ac:dyDescent="0.2">
      <c r="A3" s="521" t="s">
        <v>33</v>
      </c>
      <c r="B3" s="521"/>
      <c r="C3" s="521"/>
      <c r="D3" s="521"/>
      <c r="E3" s="521"/>
      <c r="F3" s="521"/>
      <c r="G3" s="521"/>
      <c r="H3" s="521"/>
      <c r="I3" s="521"/>
      <c r="K3" s="522"/>
      <c r="L3" s="522"/>
      <c r="M3" s="522"/>
    </row>
    <row r="4" spans="1:13" ht="15" customHeight="1" x14ac:dyDescent="0.2">
      <c r="A4" s="50" t="s">
        <v>26</v>
      </c>
      <c r="B4" s="523">
        <f>Vereinsdaten!D4</f>
        <v>0</v>
      </c>
      <c r="C4" s="523"/>
      <c r="D4" s="523"/>
      <c r="E4" s="523"/>
      <c r="F4" s="523"/>
      <c r="G4" s="523"/>
      <c r="H4" s="523"/>
      <c r="I4" s="51"/>
    </row>
    <row r="5" spans="1:13" ht="15" customHeight="1" x14ac:dyDescent="0.25">
      <c r="A5" s="52">
        <f>Winter_Jan_März!C1</f>
        <v>0</v>
      </c>
      <c r="B5" s="524"/>
      <c r="C5" s="524"/>
      <c r="D5" s="524"/>
      <c r="E5" s="524"/>
      <c r="F5" s="524"/>
      <c r="G5" s="524"/>
      <c r="H5" s="524"/>
      <c r="I5" s="52"/>
    </row>
    <row r="6" spans="1:13" ht="17.25" customHeight="1" x14ac:dyDescent="0.2">
      <c r="A6" s="521" t="s">
        <v>25</v>
      </c>
      <c r="B6" s="521"/>
      <c r="C6" s="521"/>
      <c r="D6" s="521"/>
      <c r="E6" s="521"/>
      <c r="F6" s="521"/>
      <c r="G6" s="521"/>
      <c r="H6" s="521"/>
      <c r="I6" s="521"/>
    </row>
    <row r="7" spans="1:13" ht="17.25" customHeight="1" x14ac:dyDescent="0.2">
      <c r="A7" s="51" t="s">
        <v>47</v>
      </c>
      <c r="B7" s="51"/>
      <c r="C7" s="51"/>
      <c r="D7" s="51"/>
      <c r="E7" s="51"/>
      <c r="F7" s="51"/>
      <c r="G7" s="51"/>
      <c r="H7" s="51"/>
      <c r="I7" s="51"/>
    </row>
    <row r="8" spans="1:13" ht="24.75" customHeight="1" x14ac:dyDescent="0.25">
      <c r="A8" s="53"/>
      <c r="B8" s="531" t="str">
        <f>IF(Vereinsdaten!D8="","",LOOKUP(Vereinsdaten!D8,'Hinweis und Übungsstätten'!A8:A26,'Hinweis und Übungsstätten'!B8:B26))</f>
        <v/>
      </c>
      <c r="C8" s="531"/>
      <c r="D8" s="531"/>
      <c r="E8" s="531"/>
      <c r="F8" s="531"/>
      <c r="G8" s="531"/>
      <c r="H8" s="531"/>
      <c r="I8" s="53"/>
    </row>
    <row r="9" spans="1:13" ht="12" customHeight="1" x14ac:dyDescent="0.2">
      <c r="A9" s="530" t="s">
        <v>27</v>
      </c>
      <c r="B9" s="530"/>
      <c r="C9" s="530"/>
      <c r="D9" s="530"/>
      <c r="E9" s="530"/>
      <c r="F9" s="530"/>
      <c r="G9" s="530"/>
      <c r="H9" s="530"/>
      <c r="I9" s="530"/>
    </row>
    <row r="10" spans="1:13" ht="24.75" customHeight="1" x14ac:dyDescent="0.2">
      <c r="A10" s="54" t="s">
        <v>87</v>
      </c>
      <c r="B10" s="54"/>
      <c r="C10" s="54"/>
      <c r="D10" s="54"/>
      <c r="E10" s="54"/>
      <c r="F10" s="54"/>
      <c r="G10" s="54"/>
      <c r="H10" s="54"/>
      <c r="I10" s="54"/>
    </row>
    <row r="11" spans="1:13" ht="24.75" customHeight="1" x14ac:dyDescent="0.25">
      <c r="A11" s="532" t="s">
        <v>28</v>
      </c>
      <c r="B11" s="532"/>
      <c r="C11" s="68"/>
      <c r="D11" s="55"/>
      <c r="E11" s="55"/>
      <c r="F11" s="56"/>
      <c r="G11" s="56"/>
      <c r="H11" s="55"/>
      <c r="I11" s="57" t="s">
        <v>0</v>
      </c>
    </row>
    <row r="12" spans="1:13" ht="18" customHeight="1" x14ac:dyDescent="0.2">
      <c r="A12" s="525" t="s">
        <v>76</v>
      </c>
      <c r="B12" s="526"/>
      <c r="C12" s="58"/>
      <c r="D12" s="81"/>
      <c r="E12" s="54"/>
      <c r="F12" s="59"/>
      <c r="G12" s="59"/>
      <c r="H12" s="6"/>
      <c r="I12" s="6"/>
    </row>
    <row r="13" spans="1:13" ht="18" customHeight="1" x14ac:dyDescent="0.2">
      <c r="A13" s="525" t="s">
        <v>79</v>
      </c>
      <c r="B13" s="526"/>
      <c r="C13" s="58"/>
      <c r="D13" s="81"/>
      <c r="E13" s="54"/>
      <c r="F13" s="59"/>
      <c r="G13" s="59"/>
      <c r="H13" s="515">
        <f>D12-D13</f>
        <v>0</v>
      </c>
      <c r="I13" s="527"/>
      <c r="K13" s="75"/>
      <c r="L13" s="75"/>
      <c r="M13" s="75"/>
    </row>
    <row r="14" spans="1:13" ht="35.1" customHeight="1" x14ac:dyDescent="0.25">
      <c r="A14" s="532" t="s">
        <v>29</v>
      </c>
      <c r="B14" s="532"/>
      <c r="C14" s="68"/>
      <c r="D14" s="60"/>
      <c r="E14" s="55"/>
      <c r="F14" s="67"/>
      <c r="G14" s="71"/>
      <c r="H14" s="61"/>
      <c r="I14" s="56"/>
    </row>
    <row r="15" spans="1:13" ht="18" customHeight="1" x14ac:dyDescent="0.2">
      <c r="A15" s="525" t="s">
        <v>76</v>
      </c>
      <c r="B15" s="526"/>
      <c r="C15" s="58"/>
      <c r="D15" s="81"/>
      <c r="E15" s="54"/>
      <c r="F15" s="59"/>
      <c r="G15" s="63"/>
      <c r="H15" s="58"/>
      <c r="I15" s="58"/>
    </row>
    <row r="16" spans="1:13" ht="18" customHeight="1" x14ac:dyDescent="0.2">
      <c r="A16" s="525" t="s">
        <v>79</v>
      </c>
      <c r="B16" s="526"/>
      <c r="C16" s="58"/>
      <c r="D16" s="81"/>
      <c r="E16" s="54"/>
      <c r="F16" s="59"/>
      <c r="G16" s="63"/>
      <c r="H16" s="515">
        <f>D15-D16</f>
        <v>0</v>
      </c>
      <c r="I16" s="527"/>
    </row>
    <row r="17" spans="1:12" ht="30" customHeight="1" x14ac:dyDescent="0.25">
      <c r="A17" s="532" t="s">
        <v>80</v>
      </c>
      <c r="B17" s="532"/>
      <c r="C17" s="55"/>
      <c r="D17" s="69"/>
      <c r="E17" s="55"/>
      <c r="F17" s="64"/>
      <c r="G17" s="72"/>
      <c r="H17" s="60"/>
      <c r="I17" s="56"/>
    </row>
    <row r="18" spans="1:12" ht="18" customHeight="1" x14ac:dyDescent="0.2">
      <c r="A18" s="525" t="s">
        <v>76</v>
      </c>
      <c r="B18" s="526"/>
      <c r="C18" s="63"/>
      <c r="D18" s="81"/>
      <c r="E18" s="47"/>
      <c r="F18" s="74"/>
      <c r="G18" s="74"/>
      <c r="H18" s="528"/>
      <c r="I18" s="529"/>
    </row>
    <row r="19" spans="1:12" ht="18" customHeight="1" x14ac:dyDescent="0.2">
      <c r="A19" s="512" t="s">
        <v>79</v>
      </c>
      <c r="B19" s="513"/>
      <c r="C19" s="63"/>
      <c r="D19" s="82"/>
      <c r="E19" s="47"/>
      <c r="F19" s="74"/>
      <c r="G19" s="74"/>
      <c r="H19" s="515">
        <f>D18-D19</f>
        <v>0</v>
      </c>
      <c r="I19" s="527"/>
    </row>
    <row r="20" spans="1:12" ht="30" customHeight="1" x14ac:dyDescent="0.25">
      <c r="A20" s="542" t="s">
        <v>82</v>
      </c>
      <c r="B20" s="542"/>
      <c r="C20" s="542"/>
      <c r="D20" s="542"/>
      <c r="E20" s="47"/>
      <c r="F20" s="62"/>
      <c r="G20" s="62"/>
      <c r="H20" s="529">
        <f>F20</f>
        <v>0</v>
      </c>
      <c r="I20" s="529"/>
    </row>
    <row r="21" spans="1:12" ht="18" customHeight="1" x14ac:dyDescent="0.2">
      <c r="A21" s="525" t="s">
        <v>76</v>
      </c>
      <c r="B21" s="526"/>
      <c r="C21" s="63"/>
      <c r="D21" s="81"/>
      <c r="E21" s="47"/>
      <c r="F21" s="74"/>
      <c r="G21" s="74"/>
      <c r="H21" s="528"/>
      <c r="I21" s="529"/>
    </row>
    <row r="22" spans="1:12" ht="18" customHeight="1" x14ac:dyDescent="0.2">
      <c r="A22" s="512" t="s">
        <v>79</v>
      </c>
      <c r="B22" s="513"/>
      <c r="C22" s="63"/>
      <c r="D22" s="81"/>
      <c r="E22" s="47"/>
      <c r="F22" s="74"/>
      <c r="G22" s="74"/>
      <c r="H22" s="515">
        <f>D21-D22</f>
        <v>0</v>
      </c>
      <c r="I22" s="515"/>
    </row>
    <row r="23" spans="1:12" ht="30" customHeight="1" x14ac:dyDescent="0.25">
      <c r="A23" s="542" t="s">
        <v>81</v>
      </c>
      <c r="B23" s="542"/>
      <c r="C23" s="542"/>
      <c r="D23" s="542"/>
      <c r="E23" s="47"/>
      <c r="F23" s="74"/>
      <c r="G23" s="74"/>
      <c r="H23" s="79"/>
      <c r="I23" s="79"/>
    </row>
    <row r="24" spans="1:12" ht="18" customHeight="1" x14ac:dyDescent="0.25">
      <c r="A24" s="508"/>
      <c r="B24" s="508"/>
      <c r="C24" s="80"/>
      <c r="D24" s="81"/>
      <c r="E24" s="47"/>
      <c r="F24" s="74"/>
      <c r="G24" s="74"/>
      <c r="H24" s="79"/>
      <c r="I24" s="79"/>
    </row>
    <row r="25" spans="1:12" ht="18" customHeight="1" x14ac:dyDescent="0.25">
      <c r="A25" s="509"/>
      <c r="B25" s="509"/>
      <c r="C25" s="80"/>
      <c r="D25" s="81"/>
      <c r="E25" s="47"/>
      <c r="F25" s="74"/>
      <c r="G25" s="74"/>
      <c r="H25" s="79"/>
      <c r="I25" s="79"/>
    </row>
    <row r="26" spans="1:12" ht="18" customHeight="1" x14ac:dyDescent="0.25">
      <c r="A26" s="509"/>
      <c r="B26" s="509"/>
      <c r="C26" s="80"/>
      <c r="D26" s="81"/>
      <c r="E26" s="47"/>
      <c r="F26" s="74"/>
      <c r="G26" s="74"/>
      <c r="H26" s="79"/>
      <c r="I26" s="79"/>
    </row>
    <row r="27" spans="1:12" ht="18" customHeight="1" x14ac:dyDescent="0.2">
      <c r="A27" s="512" t="s">
        <v>79</v>
      </c>
      <c r="B27" s="513"/>
      <c r="C27" s="63"/>
      <c r="D27" s="81"/>
      <c r="E27" s="47"/>
      <c r="F27" s="74"/>
      <c r="G27" s="74"/>
      <c r="H27" s="515">
        <f>SUM(D24:D26)-D27</f>
        <v>0</v>
      </c>
      <c r="I27" s="515"/>
    </row>
    <row r="28" spans="1:12" ht="33.75" customHeight="1" thickBot="1" x14ac:dyDescent="0.3">
      <c r="A28" s="516" t="s">
        <v>83</v>
      </c>
      <c r="B28" s="516"/>
      <c r="C28" s="516"/>
      <c r="D28" s="516"/>
      <c r="E28" s="516"/>
      <c r="F28" s="516"/>
      <c r="G28" s="73"/>
      <c r="H28" s="511">
        <f>SUM(H12:I27)</f>
        <v>0</v>
      </c>
      <c r="I28" s="511"/>
    </row>
    <row r="29" spans="1:12" ht="18" customHeight="1" thickTop="1" x14ac:dyDescent="0.25">
      <c r="A29" s="518" t="s">
        <v>71</v>
      </c>
      <c r="B29" s="518"/>
      <c r="C29" s="518"/>
      <c r="D29" s="518"/>
      <c r="E29" s="518"/>
      <c r="F29" s="518"/>
      <c r="G29" s="66"/>
      <c r="H29" s="49"/>
      <c r="I29" s="49"/>
      <c r="L29" s="3"/>
    </row>
    <row r="30" spans="1:12" ht="24.75" customHeight="1" x14ac:dyDescent="0.2">
      <c r="A30" s="517" t="s">
        <v>72</v>
      </c>
      <c r="B30" s="517"/>
      <c r="C30" s="65"/>
      <c r="D30" s="514"/>
      <c r="E30" s="514"/>
      <c r="F30" s="514"/>
      <c r="G30" s="514"/>
      <c r="H30" s="514"/>
      <c r="I30" s="514"/>
    </row>
    <row r="31" spans="1:12" ht="18" customHeight="1" x14ac:dyDescent="0.25">
      <c r="A31" s="510" t="s">
        <v>73</v>
      </c>
      <c r="B31" s="510"/>
      <c r="C31" s="510"/>
      <c r="D31" s="510"/>
      <c r="E31" s="510"/>
      <c r="F31" s="510"/>
      <c r="G31" s="66"/>
      <c r="H31" s="49"/>
      <c r="I31" s="49"/>
    </row>
    <row r="32" spans="1:12" ht="20.100000000000001" customHeight="1" x14ac:dyDescent="0.2">
      <c r="A32" s="47"/>
      <c r="B32" s="47"/>
      <c r="C32" s="47"/>
      <c r="D32" s="47"/>
      <c r="E32" s="47" t="s">
        <v>30</v>
      </c>
      <c r="F32" s="47"/>
      <c r="G32" s="47"/>
      <c r="H32" s="47"/>
      <c r="I32" s="47"/>
    </row>
    <row r="33" spans="1:10" ht="20.100000000000001" customHeight="1" x14ac:dyDescent="0.2">
      <c r="A33" s="47"/>
      <c r="B33" s="47"/>
      <c r="C33" s="47"/>
      <c r="D33" s="538">
        <f>Vereinsdaten!D3</f>
        <v>44197</v>
      </c>
      <c r="E33" s="538"/>
      <c r="F33" s="537"/>
      <c r="G33" s="537"/>
      <c r="H33" s="537"/>
      <c r="I33" s="537"/>
    </row>
    <row r="34" spans="1:10" x14ac:dyDescent="0.2">
      <c r="A34" s="535" t="str">
        <f>Vereinsdaten!D6&amp;" "&amp;Vereinsdaten!D5</f>
        <v xml:space="preserve"> </v>
      </c>
      <c r="B34" s="535"/>
      <c r="C34" s="70"/>
      <c r="D34" s="539"/>
      <c r="E34" s="539"/>
      <c r="F34" s="541">
        <f>Vereinsdaten!J5</f>
        <v>0</v>
      </c>
      <c r="G34" s="541"/>
      <c r="H34" s="541"/>
      <c r="I34" s="541"/>
    </row>
    <row r="35" spans="1:10" x14ac:dyDescent="0.2">
      <c r="A35" s="47" t="s">
        <v>75</v>
      </c>
      <c r="B35" s="47"/>
      <c r="C35" s="47"/>
      <c r="D35" s="536" t="s">
        <v>31</v>
      </c>
      <c r="E35" s="536"/>
      <c r="F35" s="540" t="s">
        <v>32</v>
      </c>
      <c r="G35" s="540"/>
      <c r="H35" s="540"/>
      <c r="I35" s="540"/>
    </row>
    <row r="36" spans="1:10" ht="9.75" customHeight="1" x14ac:dyDescent="0.2"/>
    <row r="37" spans="1:10" x14ac:dyDescent="0.2">
      <c r="A37" s="76" t="s">
        <v>78</v>
      </c>
    </row>
    <row r="38" spans="1:10" ht="13.5" thickBot="1" x14ac:dyDescent="0.25">
      <c r="A38" s="533" t="s">
        <v>84</v>
      </c>
      <c r="B38" s="534"/>
      <c r="C38" s="534"/>
      <c r="D38" s="534"/>
      <c r="E38" s="534"/>
      <c r="F38" s="534"/>
      <c r="G38" s="534"/>
      <c r="H38" s="534"/>
      <c r="I38" s="534"/>
    </row>
    <row r="39" spans="1:10" ht="13.5" thickTop="1" x14ac:dyDescent="0.2">
      <c r="H39" t="str">
        <f>'Hinweis und Übungsstätten'!Q2</f>
        <v>©swegmann/05.2020</v>
      </c>
    </row>
    <row r="40" spans="1:10" ht="12.75" customHeight="1" x14ac:dyDescent="0.2">
      <c r="J40" s="4"/>
    </row>
    <row r="41" spans="1:10" x14ac:dyDescent="0.2">
      <c r="J41" s="4"/>
    </row>
    <row r="42" spans="1:10" ht="12.75" customHeight="1" x14ac:dyDescent="0.2">
      <c r="J42" s="4"/>
    </row>
    <row r="43" spans="1:10" x14ac:dyDescent="0.2">
      <c r="F43" s="4"/>
      <c r="G43" s="4"/>
      <c r="H43" s="4"/>
      <c r="I43" s="4"/>
      <c r="J43" s="4"/>
    </row>
    <row r="44" spans="1:10" x14ac:dyDescent="0.2">
      <c r="J44" s="4"/>
    </row>
    <row r="45" spans="1:10" x14ac:dyDescent="0.2">
      <c r="J45" s="4"/>
    </row>
  </sheetData>
  <sheetProtection algorithmName="SHA-512" hashValue="jedoAPhqepJ+nS5s5WPcy3LaMlLRsB6kaevgb5bwb63VhSxGBiTcl9SGmOwIns5A3TkCN76gDN4qxCi3BNlLtA==" saltValue="JU7KLMoWXIJmYHEH8JmP2g==" spinCount="100000" sheet="1" objects="1" scenarios="1" selectLockedCells="1"/>
  <mergeCells count="46">
    <mergeCell ref="A23:D23"/>
    <mergeCell ref="A12:B12"/>
    <mergeCell ref="A13:B13"/>
    <mergeCell ref="H22:I22"/>
    <mergeCell ref="H20:I20"/>
    <mergeCell ref="A20:D20"/>
    <mergeCell ref="A21:B21"/>
    <mergeCell ref="H21:I21"/>
    <mergeCell ref="A15:B15"/>
    <mergeCell ref="H13:I13"/>
    <mergeCell ref="H16:I16"/>
    <mergeCell ref="A14:B14"/>
    <mergeCell ref="A17:B17"/>
    <mergeCell ref="A38:I38"/>
    <mergeCell ref="A34:B34"/>
    <mergeCell ref="D35:E35"/>
    <mergeCell ref="F33:I33"/>
    <mergeCell ref="D33:E34"/>
    <mergeCell ref="F35:I35"/>
    <mergeCell ref="F34:I34"/>
    <mergeCell ref="A1:I1"/>
    <mergeCell ref="A2:I2"/>
    <mergeCell ref="A3:I3"/>
    <mergeCell ref="A22:B22"/>
    <mergeCell ref="K1:M3"/>
    <mergeCell ref="B4:H5"/>
    <mergeCell ref="A18:B18"/>
    <mergeCell ref="A19:B19"/>
    <mergeCell ref="A16:B16"/>
    <mergeCell ref="H19:I19"/>
    <mergeCell ref="H18:I18"/>
    <mergeCell ref="A6:I6"/>
    <mergeCell ref="A9:I9"/>
    <mergeCell ref="B8:H8"/>
    <mergeCell ref="A11:B11"/>
    <mergeCell ref="A24:B24"/>
    <mergeCell ref="A25:B25"/>
    <mergeCell ref="A31:F31"/>
    <mergeCell ref="H28:I28"/>
    <mergeCell ref="A26:B26"/>
    <mergeCell ref="A27:B27"/>
    <mergeCell ref="D30:I30"/>
    <mergeCell ref="H27:I27"/>
    <mergeCell ref="A28:F28"/>
    <mergeCell ref="A30:B30"/>
    <mergeCell ref="A29:F29"/>
  </mergeCells>
  <phoneticPr fontId="2" type="noConversion"/>
  <conditionalFormatting sqref="K13:M13 K1:M3">
    <cfRule type="cellIs" dxfId="0" priority="2" stopIfTrue="1" operator="equal">
      <formula>"ACHTUNG Bitte in Tabelle &lt;Belegzeiten_Vereinsdaten&gt; Sport-/Übungsstätte eingeben"</formula>
    </cfRule>
  </conditionalFormatting>
  <printOptions horizontalCentered="1" verticalCentered="1"/>
  <pageMargins left="0.19685039370078741" right="0.19685039370078741" top="0.51181102362204722" bottom="0.19685039370078741" header="0.31496062992125984" footer="0"/>
  <pageSetup paperSize="9" orientation="portrait" horizontalDpi="4294967294" r:id="rId1"/>
  <headerFooter>
    <oddHeader>&amp;R&amp;12Anlage  9</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7169" r:id="rId4" name="Check Box 1">
              <controlPr defaultSize="0" autoFill="0" autoLine="0" autoPict="0">
                <anchor moveWithCells="1">
                  <from>
                    <xdr:col>7</xdr:col>
                    <xdr:colOff>66675</xdr:colOff>
                    <xdr:row>28</xdr:row>
                    <xdr:rowOff>28575</xdr:rowOff>
                  </from>
                  <to>
                    <xdr:col>8</xdr:col>
                    <xdr:colOff>47625</xdr:colOff>
                    <xdr:row>29</xdr:row>
                    <xdr:rowOff>47625</xdr:rowOff>
                  </to>
                </anchor>
              </controlPr>
            </control>
          </mc:Choice>
        </mc:AlternateContent>
        <mc:AlternateContent xmlns:mc="http://schemas.openxmlformats.org/markup-compatibility/2006">
          <mc:Choice Requires="x14">
            <control shapeId="7170" r:id="rId5" name="Check Box 2">
              <controlPr defaultSize="0" autoFill="0" autoLine="0" autoPict="0">
                <anchor moveWithCells="1">
                  <from>
                    <xdr:col>8</xdr:col>
                    <xdr:colOff>104775</xdr:colOff>
                    <xdr:row>28</xdr:row>
                    <xdr:rowOff>28575</xdr:rowOff>
                  </from>
                  <to>
                    <xdr:col>8</xdr:col>
                    <xdr:colOff>619125</xdr:colOff>
                    <xdr:row>29</xdr:row>
                    <xdr:rowOff>85725</xdr:rowOff>
                  </to>
                </anchor>
              </controlPr>
            </control>
          </mc:Choice>
        </mc:AlternateContent>
        <mc:AlternateContent xmlns:mc="http://schemas.openxmlformats.org/markup-compatibility/2006">
          <mc:Choice Requires="x14">
            <control shapeId="7171" r:id="rId6" name="Check Box 3">
              <controlPr defaultSize="0" autoFill="0" autoLine="0" autoPict="0">
                <anchor moveWithCells="1">
                  <from>
                    <xdr:col>5</xdr:col>
                    <xdr:colOff>504825</xdr:colOff>
                    <xdr:row>30</xdr:row>
                    <xdr:rowOff>0</xdr:rowOff>
                  </from>
                  <to>
                    <xdr:col>5</xdr:col>
                    <xdr:colOff>847725</xdr:colOff>
                    <xdr:row>31</xdr:row>
                    <xdr:rowOff>28575</xdr:rowOff>
                  </to>
                </anchor>
              </controlPr>
            </control>
          </mc:Choice>
        </mc:AlternateContent>
        <mc:AlternateContent xmlns:mc="http://schemas.openxmlformats.org/markup-compatibility/2006">
          <mc:Choice Requires="x14">
            <control shapeId="7172" r:id="rId7" name="Check Box 4">
              <controlPr defaultSize="0" autoFill="0" autoLine="0" autoPict="0">
                <anchor moveWithCells="1">
                  <from>
                    <xdr:col>7</xdr:col>
                    <xdr:colOff>66675</xdr:colOff>
                    <xdr:row>30</xdr:row>
                    <xdr:rowOff>9525</xdr:rowOff>
                  </from>
                  <to>
                    <xdr:col>8</xdr:col>
                    <xdr:colOff>85725</xdr:colOff>
                    <xdr:row>31</xdr:row>
                    <xdr:rowOff>47625</xdr:rowOff>
                  </to>
                </anchor>
              </controlPr>
            </control>
          </mc:Choice>
        </mc:AlternateContent>
        <mc:AlternateContent xmlns:mc="http://schemas.openxmlformats.org/markup-compatibility/2006">
          <mc:Choice Requires="x14">
            <control shapeId="7174" r:id="rId8" name="Check Box 6">
              <controlPr defaultSize="0" autoFill="0" autoLine="0" autoPict="0">
                <anchor moveWithCells="1">
                  <from>
                    <xdr:col>8</xdr:col>
                    <xdr:colOff>114300</xdr:colOff>
                    <xdr:row>30</xdr:row>
                    <xdr:rowOff>9525</xdr:rowOff>
                  </from>
                  <to>
                    <xdr:col>8</xdr:col>
                    <xdr:colOff>714375</xdr:colOff>
                    <xdr:row>31</xdr:row>
                    <xdr:rowOff>38100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6</vt:i4>
      </vt:variant>
      <vt:variant>
        <vt:lpstr>Benannte Bereiche</vt:lpstr>
      </vt:variant>
      <vt:variant>
        <vt:i4>6</vt:i4>
      </vt:variant>
    </vt:vector>
  </HeadingPairs>
  <TitlesOfParts>
    <vt:vector size="12" baseType="lpstr">
      <vt:lpstr>Hinweis und Übungsstätten</vt:lpstr>
      <vt:lpstr>Vereinsdaten</vt:lpstr>
      <vt:lpstr>Winter_Jan_März</vt:lpstr>
      <vt:lpstr>Sommer_April-August</vt:lpstr>
      <vt:lpstr>Winter_Sept-Dez)</vt:lpstr>
      <vt:lpstr>Anl 10 Nebenkosten</vt:lpstr>
      <vt:lpstr>'Anl 10 Nebenkosten'!Druckbereich</vt:lpstr>
      <vt:lpstr>'Hinweis und Übungsstätten'!Druckbereich</vt:lpstr>
      <vt:lpstr>'Sommer_April-August'!Druckbereich</vt:lpstr>
      <vt:lpstr>Vereinsdaten!Druckbereich</vt:lpstr>
      <vt:lpstr>Winter_Jan_März!Druckbereich</vt:lpstr>
      <vt:lpstr>'Winter_Sept-Dez)'!Druckbereich</vt:lpstr>
    </vt:vector>
  </TitlesOfParts>
  <Company>Privat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Siegfried Wegmann</dc:creator>
  <cp:lastModifiedBy>Kempe, Romy</cp:lastModifiedBy>
  <cp:lastPrinted>2017-01-06T12:48:54Z</cp:lastPrinted>
  <dcterms:created xsi:type="dcterms:W3CDTF">2007-02-24T13:03:47Z</dcterms:created>
  <dcterms:modified xsi:type="dcterms:W3CDTF">2025-06-05T08:19:15Z</dcterms:modified>
</cp:coreProperties>
</file>